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75" windowWidth="15480" windowHeight="8115" tabRatio="255"/>
  </bookViews>
  <sheets>
    <sheet name="Форма для ЮЛ" sheetId="1" r:id="rId1"/>
  </sheets>
  <definedNames>
    <definedName name="Excel_BuiltIn__FilterDatabase_1">'Форма для ЮЛ'!#REF!</definedName>
    <definedName name="_xlnm.Print_Area" localSheetId="0">'Форма для ЮЛ'!$A$1:$BV$100</definedName>
  </definedNames>
  <calcPr calcId="144525"/>
</workbook>
</file>

<file path=xl/calcChain.xml><?xml version="1.0" encoding="utf-8"?>
<calcChain xmlns="http://schemas.openxmlformats.org/spreadsheetml/2006/main">
  <c r="BB78" i="1" l="1"/>
  <c r="AX78" i="1"/>
  <c r="AY78" i="1" s="1"/>
  <c r="BJ11" i="1" s="1"/>
  <c r="AU78" i="1"/>
  <c r="AV78" i="1" s="1"/>
  <c r="BA77" i="1"/>
  <c r="BB77" i="1" s="1"/>
  <c r="BM11" i="1" s="1"/>
  <c r="AX77" i="1"/>
  <c r="AY77" i="1" s="1"/>
  <c r="AV77" i="1"/>
  <c r="AY76" i="1"/>
  <c r="BC51" i="1"/>
  <c r="BP51" i="1" s="1"/>
  <c r="BQ51" i="1" s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48" i="1"/>
  <c r="BP48" i="1" s="1"/>
  <c r="BQ48" i="1" s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AU24" i="1"/>
  <c r="AU23" i="1"/>
  <c r="AU22" i="1"/>
  <c r="AW21" i="1"/>
  <c r="BC16" i="1" s="1"/>
  <c r="AU21" i="1"/>
  <c r="AV17" i="1"/>
  <c r="AV18" i="1"/>
  <c r="AW17" i="1"/>
  <c r="AW18" i="1"/>
  <c r="AU20" i="1"/>
  <c r="AU19" i="1"/>
  <c r="AU18" i="1"/>
  <c r="BJ7" i="1" s="1"/>
  <c r="AU17" i="1"/>
  <c r="BG15" i="1"/>
  <c r="Y14" i="1"/>
  <c r="BC7" i="1"/>
  <c r="BL7" i="1" s="1"/>
  <c r="BO11" i="1"/>
  <c r="BN11" i="1"/>
  <c r="BI11" i="1"/>
  <c r="AY10" i="1"/>
  <c r="BM8" i="1"/>
  <c r="BK7" i="1"/>
  <c r="BI7" i="1"/>
  <c r="BH7" i="1"/>
  <c r="BG7" i="1"/>
  <c r="BF7" i="1"/>
  <c r="BE7" i="1"/>
  <c r="BD7" i="1"/>
  <c r="AW19" i="1" l="1"/>
  <c r="AV19" i="1"/>
  <c r="AW16" i="1" s="1"/>
  <c r="BC20" i="1" s="1"/>
  <c r="BP41" i="1"/>
  <c r="BQ41" i="1" s="1"/>
  <c r="BP38" i="1"/>
  <c r="BQ38" i="1" s="1"/>
  <c r="BK11" i="1"/>
  <c r="BD11" i="1"/>
  <c r="BL11" i="1"/>
  <c r="BC11" i="1"/>
  <c r="BP11" i="1" s="1"/>
  <c r="BE11" i="1"/>
  <c r="BF11" i="1"/>
  <c r="BC15" i="1"/>
  <c r="BG11" i="1"/>
  <c r="BH11" i="1"/>
  <c r="BQ11" i="1" l="1"/>
</calcChain>
</file>

<file path=xl/sharedStrings.xml><?xml version="1.0" encoding="utf-8"?>
<sst xmlns="http://schemas.openxmlformats.org/spreadsheetml/2006/main" count="235" uniqueCount="170">
  <si>
    <t>1.</t>
  </si>
  <si>
    <t>ОПФ:</t>
  </si>
  <si>
    <t>Уровень:</t>
  </si>
  <si>
    <t>Тип партнера</t>
  </si>
  <si>
    <t>Совпадение адреса</t>
  </si>
  <si>
    <t>ОПФ</t>
  </si>
  <si>
    <t>Кол-во офисов</t>
  </si>
  <si>
    <t>Наличие телефона</t>
  </si>
  <si>
    <t>Наличие информации о директоре</t>
  </si>
  <si>
    <t>Наличие холдинговой структуры</t>
  </si>
  <si>
    <t>Наличие E-mail</t>
  </si>
  <si>
    <t>Наличие web-сайта</t>
  </si>
  <si>
    <t>Количество источников размещения информации (без СПАРКа)</t>
  </si>
  <si>
    <t>Баллы за срок работы</t>
  </si>
  <si>
    <t>Итого ш.1</t>
  </si>
  <si>
    <t>ООО</t>
  </si>
  <si>
    <t xml:space="preserve">Муниципальный уровень </t>
  </si>
  <si>
    <t xml:space="preserve">Риэлторские услуги </t>
  </si>
  <si>
    <t>Риэлтор</t>
  </si>
  <si>
    <t>да</t>
  </si>
  <si>
    <t>1.1.</t>
  </si>
  <si>
    <t>1.2.</t>
  </si>
  <si>
    <t>ЗАО</t>
  </si>
  <si>
    <t>Региональный уровень</t>
  </si>
  <si>
    <t>Брокерские услуги</t>
  </si>
  <si>
    <t>Брокер</t>
  </si>
  <si>
    <t>нет</t>
  </si>
  <si>
    <t>ОАО</t>
  </si>
  <si>
    <t>Федеральный уровень</t>
  </si>
  <si>
    <t>Риэлторские и брокерские услуги</t>
  </si>
  <si>
    <t>Смеш.тип</t>
  </si>
  <si>
    <t>1.3.</t>
  </si>
  <si>
    <t>ГУП</t>
  </si>
  <si>
    <t>Жил. недв.</t>
  </si>
  <si>
    <t>Коммерч. Недв.</t>
  </si>
  <si>
    <t>Загор. недв.</t>
  </si>
  <si>
    <t>Аренда</t>
  </si>
  <si>
    <t>Авто. кр.</t>
  </si>
  <si>
    <t>ПК</t>
  </si>
  <si>
    <t>ИК</t>
  </si>
  <si>
    <t>Кредитн. Карты</t>
  </si>
  <si>
    <t>Оценка</t>
  </si>
  <si>
    <t>Страхов.</t>
  </si>
  <si>
    <t>Регистр.</t>
  </si>
  <si>
    <t>Уровень</t>
  </si>
  <si>
    <t>Сумма для промежуточного рейтинга</t>
  </si>
  <si>
    <t>Сумма с поправкой</t>
  </si>
  <si>
    <t>МУП</t>
  </si>
  <si>
    <t>индекс</t>
  </si>
  <si>
    <t>субъект РФ</t>
  </si>
  <si>
    <t>город, улица, дом, строение, офис</t>
  </si>
  <si>
    <t>ФГУП</t>
  </si>
  <si>
    <t>Некоммерческая организация</t>
  </si>
  <si>
    <t>КО</t>
  </si>
  <si>
    <t>1.4.</t>
  </si>
  <si>
    <t>Фактический адрес совпадает с юридическим</t>
  </si>
  <si>
    <t>ПБОЮЛ, ИП, ЧП</t>
  </si>
  <si>
    <t>Поправка на тип и специализацию</t>
  </si>
  <si>
    <t>Поправка на участие в исследовании</t>
  </si>
  <si>
    <t>Источники:</t>
  </si>
  <si>
    <t>Срок работы</t>
  </si>
  <si>
    <t xml:space="preserve">Членство в профессиональных сообществах </t>
  </si>
  <si>
    <t>Размещение информации в сети Internet</t>
  </si>
  <si>
    <t>1.5.</t>
  </si>
  <si>
    <t>Специализированные журналы</t>
  </si>
  <si>
    <t>Поправка на срок работы</t>
  </si>
  <si>
    <t>тел.1</t>
  </si>
  <si>
    <t>тел.2</t>
  </si>
  <si>
    <t>факс</t>
  </si>
  <si>
    <t>Специализированные газеты</t>
  </si>
  <si>
    <t>Размещение рекламы на ТВ</t>
  </si>
  <si>
    <t>Тип компании</t>
  </si>
  <si>
    <t>1.6.</t>
  </si>
  <si>
    <t xml:space="preserve">e-mail </t>
  </si>
  <si>
    <t>1.7.</t>
  </si>
  <si>
    <t>web-сайт</t>
  </si>
  <si>
    <t>Размещение рекламы на радио</t>
  </si>
  <si>
    <t>Наружная реклама</t>
  </si>
  <si>
    <t>1.8.</t>
  </si>
  <si>
    <t>ИНН</t>
  </si>
  <si>
    <t>1.9.</t>
  </si>
  <si>
    <t xml:space="preserve">ОГРН </t>
  </si>
  <si>
    <t>Электронные базы данных</t>
  </si>
  <si>
    <t>1.11.</t>
  </si>
  <si>
    <t>Дата гос.регистрации Компании</t>
  </si>
  <si>
    <t>Фактическое начало деятельности</t>
  </si>
  <si>
    <t>1.10.</t>
  </si>
  <si>
    <t>Сфера деятельности</t>
  </si>
  <si>
    <t>2.</t>
  </si>
  <si>
    <t>2.1.</t>
  </si>
  <si>
    <t>2.4.</t>
  </si>
  <si>
    <t>Должность руководителя компании</t>
  </si>
  <si>
    <t>2.2.</t>
  </si>
  <si>
    <t>Дата Рождения</t>
  </si>
  <si>
    <t>2.5.</t>
  </si>
  <si>
    <t>Место рождения</t>
  </si>
  <si>
    <t>2.3.</t>
  </si>
  <si>
    <t>Паспортные данные</t>
  </si>
  <si>
    <t>серия</t>
  </si>
  <si>
    <t>номер</t>
  </si>
  <si>
    <t>кем выдан</t>
  </si>
  <si>
    <t>дата выдачи</t>
  </si>
  <si>
    <t>Адрес постоянной регистрации</t>
  </si>
  <si>
    <t>город, улица, дом, строение, квартира</t>
  </si>
  <si>
    <t>Должность контактного лица</t>
  </si>
  <si>
    <t>моб.</t>
  </si>
  <si>
    <t>e-mail</t>
  </si>
  <si>
    <t>3.</t>
  </si>
  <si>
    <t>Дополнительная информация</t>
  </si>
  <si>
    <t>по факсу</t>
  </si>
  <si>
    <t>по электронной почте</t>
  </si>
  <si>
    <t>другое</t>
  </si>
  <si>
    <t>4.</t>
  </si>
  <si>
    <t>Подпись</t>
  </si>
  <si>
    <t>/</t>
  </si>
  <si>
    <t>Дата заполнения:</t>
  </si>
  <si>
    <t>Города:</t>
  </si>
  <si>
    <t>Барнаул</t>
  </si>
  <si>
    <t>М.П.</t>
  </si>
  <si>
    <t>Владивосток</t>
  </si>
  <si>
    <t>Екатеринбург</t>
  </si>
  <si>
    <t>Москва/Питер</t>
  </si>
  <si>
    <t>Первичный рынок</t>
  </si>
  <si>
    <t>Автокредит</t>
  </si>
  <si>
    <t>Помощь в регистрации сделок</t>
  </si>
  <si>
    <t>Загородная недвижимость</t>
  </si>
  <si>
    <t>Кредитная карта</t>
  </si>
  <si>
    <t>Казань</t>
  </si>
  <si>
    <t>Красноярск</t>
  </si>
  <si>
    <t>Должность</t>
  </si>
  <si>
    <t>Дата</t>
  </si>
  <si>
    <t>ФИО</t>
  </si>
  <si>
    <t>Москва</t>
  </si>
  <si>
    <t>Омск</t>
  </si>
  <si>
    <t>Заключение</t>
  </si>
  <si>
    <t>Ростов-на-Дону</t>
  </si>
  <si>
    <t>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</si>
  <si>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</si>
  <si>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</si>
  <si>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</si>
  <si>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</si>
  <si>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</si>
  <si>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</si>
  <si>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</si>
  <si>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</si>
  <si>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</si>
  <si>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Служебная информация</t>
  </si>
  <si>
    <t xml:space="preserve">Название Компании/ИП </t>
  </si>
  <si>
    <t>Контактные лица Компании/ИП</t>
  </si>
  <si>
    <t>ФИО Руководителя компании/ИП</t>
  </si>
  <si>
    <t>ФИО Главного бухгалтера/ИП (Если предусмотрен по штатному расписанию)</t>
  </si>
  <si>
    <t>Подписи ответственных лиц Компании/ИП</t>
  </si>
  <si>
    <t>Информация о Компании/ИП</t>
  </si>
  <si>
    <t>Юридический адрес (индекс, субъект РФ, город, улица, дом, строение, офис)</t>
  </si>
  <si>
    <t>Телефон/факс (в формате (код)-телефон)</t>
  </si>
  <si>
    <t>Контактный телефон (с кодом)</t>
  </si>
  <si>
    <t>ФИО Руководителя/ИП</t>
  </si>
  <si>
    <t>РЕГИСТРАЦИОННАЯ ФОРМА</t>
  </si>
  <si>
    <t>Заполненная Регистрационная форма не связывает ни ООО «Эксим» (далее Эксим), ни потенциального Партнёра обязательствами заключить Соглашение об оказании услуг. Конфиденциальность полученной информации Сторонами гарантируется. Эксим проводит процедуру идентификации в установленном порядке.</t>
  </si>
  <si>
    <t>да/нет</t>
  </si>
  <si>
    <t>Лист согласования (заполняется сотрудником Эксим)</t>
  </si>
  <si>
    <t>Ответственный сотрудник</t>
  </si>
  <si>
    <t>Отдел/Департамент</t>
  </si>
  <si>
    <t>Служба безопасности</t>
  </si>
  <si>
    <t>Настоящим я подтверждаю, что сведения и информация, содержащиеся в настоящей Регистрационной Форме являются верными и точными на нижеуказанную дату.</t>
  </si>
  <si>
    <t>Способы обмена данными с отделами Эксим</t>
  </si>
  <si>
    <t>Наличие ответств. за работу с Эксим</t>
  </si>
  <si>
    <t>ФИО контактного лица для работы с Эксим</t>
  </si>
  <si>
    <t>Приложение №1 
к Агентскому договору №2021/12-01
от 31.12.2021г</t>
  </si>
  <si>
    <t>Верификация пройдена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</si>
</sst>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[&lt;=9999999]###\-####;\(###&quot;) &quot;###\-####"/>
    <numFmt numFmtId="166" formatCode="&quot;ИСТИНА&quot;;&quot;ИСТИНА&quot;;&quot;ЛОЖЬ&quot;"/>
  </numFmts>
  <fonts count="53" x14ac:knownFonts="1">
    <font>
      <sz val="10"/>
      <name val="Arial"/>
      <family val="2"/>
      <charset val="204"/>
    </font>
    <font>
      <sz val="10"/>
      <name val="Tahoma"/>
      <family val="2"/>
      <charset val="204"/>
    </font>
    <font>
      <b/>
      <u/>
      <sz val="10"/>
      <name val="Tahoma"/>
      <family val="2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10"/>
      <color indexed="12"/>
      <name val="Tahoma"/>
      <family val="2"/>
      <charset val="204"/>
    </font>
    <font>
      <i/>
      <sz val="8"/>
      <name val="Tahoma"/>
      <family val="2"/>
      <charset val="204"/>
    </font>
    <font>
      <i/>
      <sz val="10"/>
      <name val="Tahoma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20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sz val="10"/>
      <color indexed="52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1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indexed="10"/>
      <name val="Tahoma"/>
      <family val="2"/>
      <charset val="204"/>
    </font>
    <font>
      <sz val="8"/>
      <name val="Arial"/>
      <family val="2"/>
      <charset val="204"/>
    </font>
    <font>
      <sz val="11"/>
      <name val="Tahoma"/>
      <family val="2"/>
      <charset val="204"/>
    </font>
    <font>
      <b/>
      <i/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1"/>
      <name val="Tahoma"/>
      <family val="2"/>
      <charset val="204"/>
    </font>
    <font>
      <sz val="11"/>
      <color indexed="55"/>
      <name val="Tahoma"/>
      <family val="2"/>
      <charset val="204"/>
    </font>
    <font>
      <sz val="11"/>
      <color indexed="12"/>
      <name val="Tahoma"/>
      <family val="2"/>
      <charset val="204"/>
    </font>
    <font>
      <b/>
      <sz val="11"/>
      <color indexed="10"/>
      <name val="Tahoma"/>
      <family val="2"/>
      <charset val="204"/>
    </font>
    <font>
      <i/>
      <sz val="11"/>
      <name val="Tahoma"/>
      <family val="2"/>
      <charset val="204"/>
    </font>
    <font>
      <i/>
      <sz val="11"/>
      <color indexed="55"/>
      <name val="Tahoma"/>
      <family val="2"/>
      <charset val="204"/>
    </font>
    <font>
      <sz val="11"/>
      <color indexed="21"/>
      <name val="Tahoma"/>
      <family val="2"/>
      <charset val="204"/>
    </font>
    <font>
      <u/>
      <sz val="11"/>
      <color indexed="12"/>
      <name val="Tahoma"/>
      <family val="2"/>
      <charset val="204"/>
    </font>
    <font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57"/>
      <name val="Arial"/>
      <family val="2"/>
      <charset val="204"/>
    </font>
    <font>
      <b/>
      <sz val="11"/>
      <name val="Arial"/>
      <family val="2"/>
      <charset val="204"/>
    </font>
    <font>
      <b/>
      <i/>
      <sz val="11"/>
      <color indexed="9"/>
      <name val="Tahoma"/>
      <family val="2"/>
      <charset val="204"/>
    </font>
    <font>
      <i/>
      <sz val="11"/>
      <color indexed="9"/>
      <name val="Tahoma"/>
      <family val="2"/>
      <charset val="204"/>
    </font>
    <font>
      <sz val="11"/>
      <color indexed="9"/>
      <name val="Tahoma"/>
      <family val="2"/>
      <charset val="204"/>
    </font>
    <font>
      <u/>
      <sz val="11"/>
      <name val="Tahoma"/>
      <family val="2"/>
      <charset val="204"/>
    </font>
    <font>
      <u/>
      <sz val="8"/>
      <color indexed="12"/>
      <name val="Arial"/>
      <family val="2"/>
      <charset val="204"/>
    </font>
    <font>
      <sz val="8"/>
      <color indexed="12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30"/>
      </patternFill>
    </fill>
    <fill>
      <patternFill patternType="solid">
        <fgColor rgb="FFFFFF00"/>
        <bgColor indexed="30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3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9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2" fillId="21" borderId="7" applyNumberFormat="0" applyAlignment="0" applyProtection="0"/>
    <xf numFmtId="0" fontId="1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21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4" borderId="0" applyNumberFormat="0" applyBorder="0" applyAlignment="0" applyProtection="0"/>
  </cellStyleXfs>
  <cellXfs count="220">
    <xf numFmtId="0" fontId="0" fillId="0" borderId="0" xfId="0"/>
    <xf numFmtId="0" fontId="1" fillId="0" borderId="0" xfId="0" applyFont="1" applyFill="1" applyBorder="1" applyAlignment="1" applyProtection="1">
      <alignment horizontal="right"/>
    </xf>
    <xf numFmtId="0" fontId="1" fillId="0" borderId="0" xfId="0" applyFont="1" applyFill="1" applyProtection="1"/>
    <xf numFmtId="0" fontId="1" fillId="0" borderId="0" xfId="0" applyFont="1" applyFill="1" applyBorder="1" applyProtection="1"/>
    <xf numFmtId="0" fontId="1" fillId="0" borderId="0" xfId="0" applyFont="1" applyFill="1" applyBorder="1" applyProtection="1">
      <protection locked="0" hidden="1"/>
    </xf>
    <xf numFmtId="0" fontId="1" fillId="0" borderId="10" xfId="0" applyFont="1" applyFill="1" applyBorder="1" applyProtection="1">
      <protection locked="0" hidden="1"/>
    </xf>
    <xf numFmtId="0" fontId="1" fillId="0" borderId="0" xfId="0" applyFont="1" applyFill="1" applyProtection="1">
      <protection locked="0" hidden="1"/>
    </xf>
    <xf numFmtId="0" fontId="1" fillId="0" borderId="11" xfId="0" applyFont="1" applyFill="1" applyBorder="1" applyAlignment="1" applyProtection="1">
      <alignment horizontal="right"/>
    </xf>
    <xf numFmtId="0" fontId="2" fillId="0" borderId="12" xfId="0" applyFont="1" applyFill="1" applyBorder="1" applyAlignment="1" applyProtection="1"/>
    <xf numFmtId="0" fontId="2" fillId="0" borderId="12" xfId="0" applyFont="1" applyFill="1" applyBorder="1" applyAlignment="1" applyProtection="1">
      <alignment horizontal="right"/>
    </xf>
    <xf numFmtId="0" fontId="3" fillId="0" borderId="13" xfId="0" applyFont="1" applyFill="1" applyBorder="1" applyAlignment="1" applyProtection="1">
      <alignment horizontal="center"/>
    </xf>
    <xf numFmtId="0" fontId="1" fillId="0" borderId="12" xfId="0" applyFont="1" applyFill="1" applyBorder="1" applyProtection="1">
      <protection locked="0" hidden="1"/>
    </xf>
    <xf numFmtId="0" fontId="1" fillId="0" borderId="11" xfId="0" applyFont="1" applyFill="1" applyBorder="1" applyProtection="1">
      <protection locked="0" hidden="1"/>
    </xf>
    <xf numFmtId="0" fontId="1" fillId="0" borderId="12" xfId="0" applyFont="1" applyFill="1" applyBorder="1" applyProtection="1"/>
    <xf numFmtId="0" fontId="1" fillId="0" borderId="1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wrapText="1"/>
    </xf>
    <xf numFmtId="0" fontId="1" fillId="0" borderId="14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1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left"/>
      <protection hidden="1"/>
    </xf>
    <xf numFmtId="0" fontId="28" fillId="0" borderId="0" xfId="0" applyFont="1" applyFill="1" applyProtection="1">
      <protection hidden="1"/>
    </xf>
    <xf numFmtId="0" fontId="28" fillId="0" borderId="0" xfId="0" applyFont="1" applyFill="1" applyBorder="1" applyProtection="1">
      <protection hidden="1"/>
    </xf>
    <xf numFmtId="0" fontId="28" fillId="0" borderId="10" xfId="0" applyFont="1" applyFill="1" applyBorder="1" applyProtection="1">
      <protection hidden="1"/>
    </xf>
    <xf numFmtId="0" fontId="28" fillId="0" borderId="0" xfId="0" applyFont="1" applyFill="1" applyBorder="1" applyAlignment="1" applyProtection="1">
      <alignment horizontal="right"/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0" fontId="1" fillId="0" borderId="0" xfId="0" applyFont="1" applyFill="1" applyProtection="1">
      <protection hidden="1"/>
    </xf>
    <xf numFmtId="0" fontId="1" fillId="0" borderId="10" xfId="0" applyFont="1" applyFill="1" applyBorder="1" applyProtection="1">
      <protection hidden="1"/>
    </xf>
    <xf numFmtId="0" fontId="33" fillId="0" borderId="0" xfId="0" applyFont="1" applyFill="1" applyBorder="1" applyProtection="1">
      <protection locked="0" hidden="1"/>
    </xf>
    <xf numFmtId="0" fontId="33" fillId="0" borderId="10" xfId="0" applyFont="1" applyFill="1" applyBorder="1" applyAlignment="1" applyProtection="1">
      <protection locked="0" hidden="1"/>
    </xf>
    <xf numFmtId="0" fontId="33" fillId="0" borderId="0" xfId="0" applyFont="1" applyFill="1" applyBorder="1" applyAlignment="1" applyProtection="1">
      <protection locked="0" hidden="1"/>
    </xf>
    <xf numFmtId="0" fontId="33" fillId="0" borderId="0" xfId="0" applyFont="1" applyBorder="1" applyAlignment="1" applyProtection="1">
      <protection locked="0" hidden="1"/>
    </xf>
    <xf numFmtId="0" fontId="34" fillId="0" borderId="0" xfId="0" applyFont="1" applyFill="1" applyBorder="1" applyProtection="1">
      <protection locked="0" hidden="1"/>
    </xf>
    <xf numFmtId="0" fontId="33" fillId="0" borderId="0" xfId="0" applyFont="1" applyFill="1" applyBorder="1" applyProtection="1"/>
    <xf numFmtId="0" fontId="35" fillId="0" borderId="10" xfId="0" applyFont="1" applyFill="1" applyBorder="1" applyAlignment="1" applyProtection="1">
      <alignment horizontal="right"/>
    </xf>
    <xf numFmtId="0" fontId="35" fillId="0" borderId="0" xfId="0" applyFont="1" applyFill="1" applyBorder="1" applyProtection="1"/>
    <xf numFmtId="0" fontId="30" fillId="0" borderId="14" xfId="0" applyFont="1" applyFill="1" applyBorder="1" applyProtection="1"/>
    <xf numFmtId="0" fontId="30" fillId="0" borderId="0" xfId="0" applyFont="1" applyFill="1" applyBorder="1" applyProtection="1">
      <protection locked="0" hidden="1"/>
    </xf>
    <xf numFmtId="0" fontId="30" fillId="0" borderId="10" xfId="0" applyFont="1" applyFill="1" applyBorder="1" applyProtection="1">
      <protection locked="0" hidden="1"/>
    </xf>
    <xf numFmtId="0" fontId="30" fillId="0" borderId="0" xfId="0" applyFont="1" applyBorder="1" applyProtection="1">
      <protection locked="0" hidden="1"/>
    </xf>
    <xf numFmtId="0" fontId="35" fillId="0" borderId="0" xfId="0" applyFont="1" applyFill="1" applyBorder="1" applyProtection="1">
      <protection locked="0" hidden="1"/>
    </xf>
    <xf numFmtId="0" fontId="30" fillId="0" borderId="0" xfId="0" applyFont="1" applyFill="1" applyBorder="1" applyProtection="1"/>
    <xf numFmtId="0" fontId="30" fillId="0" borderId="10" xfId="0" applyFont="1" applyFill="1" applyBorder="1" applyAlignment="1" applyProtection="1">
      <alignment horizontal="right"/>
    </xf>
    <xf numFmtId="0" fontId="30" fillId="0" borderId="0" xfId="0" applyFont="1" applyFill="1" applyBorder="1" applyAlignment="1" applyProtection="1">
      <alignment horizontal="right"/>
    </xf>
    <xf numFmtId="0" fontId="36" fillId="0" borderId="14" xfId="0" applyFont="1" applyFill="1" applyBorder="1" applyProtection="1"/>
    <xf numFmtId="0" fontId="36" fillId="0" borderId="0" xfId="0" applyFont="1" applyFill="1" applyBorder="1" applyProtection="1">
      <protection locked="0" hidden="1"/>
    </xf>
    <xf numFmtId="0" fontId="36" fillId="0" borderId="0" xfId="0" applyFont="1" applyFill="1" applyBorder="1" applyProtection="1"/>
    <xf numFmtId="0" fontId="30" fillId="0" borderId="0" xfId="0" applyFont="1" applyFill="1" applyBorder="1" applyAlignment="1" applyProtection="1"/>
    <xf numFmtId="0" fontId="35" fillId="0" borderId="0" xfId="0" applyFont="1" applyBorder="1" applyProtection="1">
      <protection locked="0" hidden="1"/>
    </xf>
    <xf numFmtId="0" fontId="38" fillId="0" borderId="0" xfId="0" applyFont="1" applyBorder="1" applyProtection="1">
      <protection locked="0" hidden="1"/>
    </xf>
    <xf numFmtId="0" fontId="37" fillId="0" borderId="0" xfId="0" applyNumberFormat="1" applyFont="1" applyFill="1" applyBorder="1" applyAlignment="1" applyProtection="1">
      <protection hidden="1"/>
    </xf>
    <xf numFmtId="0" fontId="38" fillId="0" borderId="0" xfId="0" applyFont="1" applyFill="1" applyBorder="1" applyProtection="1">
      <protection locked="0" hidden="1"/>
    </xf>
    <xf numFmtId="49" fontId="39" fillId="0" borderId="0" xfId="0" applyNumberFormat="1" applyFont="1" applyFill="1" applyBorder="1" applyAlignment="1" applyProtection="1">
      <alignment horizontal="left"/>
    </xf>
    <xf numFmtId="0" fontId="40" fillId="0" borderId="0" xfId="0" applyFont="1" applyFill="1" applyBorder="1" applyProtection="1"/>
    <xf numFmtId="0" fontId="39" fillId="0" borderId="0" xfId="0" applyFont="1" applyFill="1" applyBorder="1" applyProtection="1"/>
    <xf numFmtId="49" fontId="30" fillId="0" borderId="0" xfId="0" applyNumberFormat="1" applyFont="1" applyFill="1" applyBorder="1" applyAlignment="1" applyProtection="1">
      <alignment horizontal="left"/>
    </xf>
    <xf numFmtId="16" fontId="30" fillId="0" borderId="10" xfId="0" applyNumberFormat="1" applyFont="1" applyFill="1" applyBorder="1" applyAlignment="1" applyProtection="1">
      <alignment horizontal="right"/>
    </xf>
    <xf numFmtId="49" fontId="30" fillId="0" borderId="0" xfId="0" applyNumberFormat="1" applyFont="1" applyFill="1" applyBorder="1" applyAlignment="1" applyProtection="1">
      <alignment horizontal="left"/>
      <protection hidden="1"/>
    </xf>
    <xf numFmtId="0" fontId="30" fillId="0" borderId="0" xfId="0" applyFont="1" applyFill="1" applyBorder="1" applyProtection="1">
      <protection hidden="1"/>
    </xf>
    <xf numFmtId="0" fontId="38" fillId="0" borderId="0" xfId="0" applyFont="1" applyFill="1" applyBorder="1" applyProtection="1">
      <protection hidden="1"/>
    </xf>
    <xf numFmtId="0" fontId="30" fillId="0" borderId="14" xfId="0" applyFont="1" applyFill="1" applyBorder="1" applyProtection="1">
      <protection hidden="1"/>
    </xf>
    <xf numFmtId="0" fontId="30" fillId="0" borderId="10" xfId="0" applyFont="1" applyFill="1" applyBorder="1" applyAlignment="1" applyProtection="1">
      <protection locked="0" hidden="1"/>
    </xf>
    <xf numFmtId="0" fontId="37" fillId="0" borderId="0" xfId="0" applyFont="1" applyFill="1" applyBorder="1" applyAlignment="1" applyProtection="1">
      <protection hidden="1"/>
    </xf>
    <xf numFmtId="0" fontId="30" fillId="0" borderId="0" xfId="0" applyFont="1" applyFill="1" applyBorder="1" applyAlignment="1" applyProtection="1">
      <alignment horizontal="left"/>
      <protection locked="0" hidden="1"/>
    </xf>
    <xf numFmtId="0" fontId="30" fillId="0" borderId="0" xfId="0" applyFont="1" applyBorder="1" applyAlignment="1" applyProtection="1">
      <alignment horizontal="left"/>
      <protection locked="0" hidden="1"/>
    </xf>
    <xf numFmtId="1" fontId="30" fillId="0" borderId="0" xfId="0" applyNumberFormat="1" applyFont="1" applyBorder="1" applyAlignment="1" applyProtection="1">
      <alignment horizontal="left"/>
      <protection locked="0" hidden="1"/>
    </xf>
    <xf numFmtId="1" fontId="35" fillId="0" borderId="0" xfId="0" applyNumberFormat="1" applyFont="1" applyFill="1" applyBorder="1" applyProtection="1">
      <protection locked="0" hidden="1"/>
    </xf>
    <xf numFmtId="49" fontId="39" fillId="0" borderId="0" xfId="0" applyNumberFormat="1" applyFont="1" applyFill="1" applyBorder="1" applyAlignment="1" applyProtection="1">
      <alignment horizontal="left"/>
      <protection hidden="1"/>
    </xf>
    <xf numFmtId="0" fontId="40" fillId="0" borderId="0" xfId="0" applyFont="1" applyFill="1" applyBorder="1" applyProtection="1">
      <protection hidden="1"/>
    </xf>
    <xf numFmtId="0" fontId="39" fillId="0" borderId="0" xfId="0" applyFont="1" applyFill="1" applyBorder="1" applyProtection="1">
      <protection hidden="1"/>
    </xf>
    <xf numFmtId="0" fontId="30" fillId="0" borderId="0" xfId="0" applyFont="1" applyFill="1" applyBorder="1" applyAlignment="1" applyProtection="1">
      <alignment horizontal="left" vertical="center"/>
      <protection locked="0" hidden="1"/>
    </xf>
    <xf numFmtId="0" fontId="30" fillId="0" borderId="0" xfId="0" applyNumberFormat="1" applyFont="1" applyBorder="1" applyAlignment="1" applyProtection="1">
      <alignment horizontal="left"/>
      <protection locked="0" hidden="1"/>
    </xf>
    <xf numFmtId="0" fontId="30" fillId="0" borderId="0" xfId="0" applyFont="1" applyFill="1" applyBorder="1" applyAlignment="1" applyProtection="1">
      <alignment horizontal="left"/>
      <protection hidden="1"/>
    </xf>
    <xf numFmtId="0" fontId="30" fillId="0" borderId="0" xfId="0" applyFont="1" applyFill="1" applyBorder="1" applyAlignment="1" applyProtection="1">
      <alignment wrapText="1"/>
      <protection locked="0" hidden="1"/>
    </xf>
    <xf numFmtId="0" fontId="41" fillId="0" borderId="0" xfId="0" applyFont="1" applyFill="1" applyBorder="1" applyAlignment="1" applyProtection="1">
      <alignment wrapText="1"/>
      <protection locked="0" hidden="1"/>
    </xf>
    <xf numFmtId="0" fontId="30" fillId="0" borderId="0" xfId="0" applyFont="1" applyFill="1" applyBorder="1" applyAlignment="1" applyProtection="1">
      <protection locked="0" hidden="1"/>
    </xf>
    <xf numFmtId="0" fontId="30" fillId="0" borderId="18" xfId="0" applyFont="1" applyFill="1" applyBorder="1" applyProtection="1">
      <protection locked="0" hidden="1"/>
    </xf>
    <xf numFmtId="49" fontId="30" fillId="0" borderId="0" xfId="0" applyNumberFormat="1" applyFont="1" applyFill="1" applyBorder="1" applyAlignment="1" applyProtection="1">
      <alignment horizontal="center"/>
    </xf>
    <xf numFmtId="49" fontId="30" fillId="0" borderId="0" xfId="0" applyNumberFormat="1" applyFont="1" applyFill="1" applyBorder="1" applyAlignment="1" applyProtection="1"/>
    <xf numFmtId="0" fontId="43" fillId="0" borderId="0" xfId="0" applyFont="1" applyBorder="1" applyAlignment="1" applyProtection="1">
      <protection locked="0" hidden="1"/>
    </xf>
    <xf numFmtId="0" fontId="35" fillId="0" borderId="0" xfId="0" applyFont="1" applyFill="1" applyBorder="1" applyAlignment="1" applyProtection="1"/>
    <xf numFmtId="0" fontId="44" fillId="0" borderId="0" xfId="0" applyFont="1" applyBorder="1" applyAlignment="1" applyProtection="1">
      <alignment horizontal="center"/>
      <protection locked="0" hidden="1"/>
    </xf>
    <xf numFmtId="0" fontId="45" fillId="0" borderId="0" xfId="0" applyFont="1" applyBorder="1" applyAlignment="1" applyProtection="1">
      <alignment horizontal="center"/>
      <protection locked="0" hidden="1"/>
    </xf>
    <xf numFmtId="0" fontId="30" fillId="0" borderId="0" xfId="0" applyFont="1" applyBorder="1" applyAlignment="1" applyProtection="1">
      <alignment horizontal="center"/>
      <protection locked="0" hidden="1"/>
    </xf>
    <xf numFmtId="0" fontId="46" fillId="0" borderId="0" xfId="0" applyFont="1" applyBorder="1" applyAlignment="1" applyProtection="1">
      <alignment horizontal="center"/>
      <protection locked="0" hidden="1"/>
    </xf>
    <xf numFmtId="0" fontId="30" fillId="0" borderId="0" xfId="0" applyFont="1" applyFill="1" applyBorder="1" applyAlignment="1" applyProtection="1">
      <protection locked="0"/>
    </xf>
    <xf numFmtId="0" fontId="33" fillId="0" borderId="0" xfId="0" applyFont="1" applyFill="1" applyBorder="1" applyAlignment="1" applyProtection="1">
      <alignment horizontal="left"/>
      <protection locked="0" hidden="1"/>
    </xf>
    <xf numFmtId="0" fontId="33" fillId="0" borderId="10" xfId="0" applyFont="1" applyFill="1" applyBorder="1" applyProtection="1">
      <protection locked="0" hidden="1"/>
    </xf>
    <xf numFmtId="0" fontId="47" fillId="0" borderId="10" xfId="0" applyFont="1" applyFill="1" applyBorder="1" applyAlignment="1" applyProtection="1">
      <alignment horizontal="right"/>
    </xf>
    <xf numFmtId="0" fontId="47" fillId="0" borderId="0" xfId="0" applyFont="1" applyFill="1" applyBorder="1" applyProtection="1"/>
    <xf numFmtId="0" fontId="48" fillId="0" borderId="14" xfId="0" applyFont="1" applyFill="1" applyBorder="1" applyProtection="1"/>
    <xf numFmtId="0" fontId="37" fillId="0" borderId="0" xfId="0" applyFont="1" applyFill="1" applyBorder="1" applyAlignment="1" applyProtection="1">
      <protection locked="0"/>
    </xf>
    <xf numFmtId="0" fontId="37" fillId="0" borderId="0" xfId="0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center"/>
      <protection locked="0"/>
    </xf>
    <xf numFmtId="0" fontId="43" fillId="0" borderId="0" xfId="0" applyFont="1"/>
    <xf numFmtId="0" fontId="30" fillId="0" borderId="14" xfId="0" applyFont="1" applyFill="1" applyBorder="1" applyAlignment="1" applyProtection="1"/>
    <xf numFmtId="165" fontId="37" fillId="0" borderId="0" xfId="0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47" fillId="0" borderId="10" xfId="0" applyFont="1" applyFill="1" applyBorder="1" applyAlignment="1" applyProtection="1">
      <alignment horizontal="right" vertical="top"/>
      <protection hidden="1"/>
    </xf>
    <xf numFmtId="0" fontId="47" fillId="0" borderId="0" xfId="0" applyFont="1" applyFill="1" applyBorder="1" applyAlignment="1" applyProtection="1">
      <alignment horizontal="left" vertical="top"/>
      <protection hidden="1"/>
    </xf>
    <xf numFmtId="49" fontId="48" fillId="0" borderId="0" xfId="0" applyNumberFormat="1" applyFont="1" applyFill="1" applyBorder="1" applyAlignment="1" applyProtection="1">
      <alignment horizontal="left" vertical="top" wrapText="1"/>
      <protection hidden="1"/>
    </xf>
    <xf numFmtId="0" fontId="49" fillId="0" borderId="0" xfId="0" applyFont="1" applyFill="1" applyBorder="1" applyProtection="1">
      <protection hidden="1"/>
    </xf>
    <xf numFmtId="0" fontId="49" fillId="0" borderId="14" xfId="0" applyFont="1" applyFill="1" applyBorder="1" applyProtection="1">
      <protection hidden="1"/>
    </xf>
    <xf numFmtId="0" fontId="30" fillId="0" borderId="0" xfId="0" applyFont="1" applyBorder="1" applyAlignment="1" applyProtection="1">
      <alignment horizontal="left" wrapText="1"/>
      <protection hidden="1"/>
    </xf>
    <xf numFmtId="0" fontId="30" fillId="0" borderId="0" xfId="0" applyFont="1" applyBorder="1" applyAlignment="1" applyProtection="1">
      <alignment wrapText="1"/>
      <protection hidden="1"/>
    </xf>
    <xf numFmtId="0" fontId="30" fillId="0" borderId="19" xfId="0" applyFont="1" applyBorder="1" applyAlignment="1" applyProtection="1">
      <alignment wrapText="1"/>
      <protection hidden="1"/>
    </xf>
    <xf numFmtId="0" fontId="30" fillId="0" borderId="20" xfId="0" applyFont="1" applyBorder="1" applyAlignment="1" applyProtection="1">
      <alignment wrapText="1"/>
      <protection hidden="1"/>
    </xf>
    <xf numFmtId="0" fontId="30" fillId="0" borderId="21" xfId="0" applyFont="1" applyBorder="1" applyAlignment="1" applyProtection="1">
      <alignment wrapText="1"/>
      <protection hidden="1"/>
    </xf>
    <xf numFmtId="0" fontId="30" fillId="0" borderId="0" xfId="0" applyFont="1" applyBorder="1" applyAlignment="1" applyProtection="1">
      <protection hidden="1"/>
    </xf>
    <xf numFmtId="0" fontId="50" fillId="0" borderId="22" xfId="0" applyFont="1" applyBorder="1" applyAlignment="1" applyProtection="1">
      <alignment wrapText="1"/>
      <protection hidden="1"/>
    </xf>
    <xf numFmtId="0" fontId="30" fillId="0" borderId="0" xfId="0" applyFont="1" applyBorder="1" applyAlignment="1" applyProtection="1">
      <alignment horizontal="right" wrapText="1"/>
      <protection hidden="1"/>
    </xf>
    <xf numFmtId="0" fontId="30" fillId="0" borderId="23" xfId="0" applyFont="1" applyFill="1" applyBorder="1" applyProtection="1">
      <protection hidden="1"/>
    </xf>
    <xf numFmtId="0" fontId="30" fillId="0" borderId="24" xfId="0" applyFont="1" applyFill="1" applyBorder="1" applyProtection="1">
      <protection hidden="1"/>
    </xf>
    <xf numFmtId="0" fontId="30" fillId="0" borderId="0" xfId="0" applyFont="1" applyFill="1" applyBorder="1" applyAlignment="1" applyProtection="1">
      <protection hidden="1"/>
    </xf>
    <xf numFmtId="0" fontId="30" fillId="0" borderId="23" xfId="0" applyFont="1" applyFill="1" applyBorder="1" applyAlignment="1" applyProtection="1">
      <protection hidden="1"/>
    </xf>
    <xf numFmtId="0" fontId="30" fillId="0" borderId="24" xfId="0" applyFont="1" applyFill="1" applyBorder="1" applyAlignment="1" applyProtection="1">
      <protection hidden="1"/>
    </xf>
    <xf numFmtId="0" fontId="30" fillId="0" borderId="10" xfId="0" applyFont="1" applyFill="1" applyBorder="1" applyAlignment="1" applyProtection="1">
      <alignment horizontal="right"/>
      <protection hidden="1"/>
    </xf>
    <xf numFmtId="0" fontId="30" fillId="0" borderId="23" xfId="0" applyFont="1" applyFill="1" applyBorder="1" applyAlignment="1" applyProtection="1">
      <alignment horizontal="left"/>
      <protection hidden="1"/>
    </xf>
    <xf numFmtId="0" fontId="30" fillId="0" borderId="24" xfId="0" applyFont="1" applyFill="1" applyBorder="1" applyAlignment="1" applyProtection="1">
      <alignment horizontal="left"/>
      <protection hidden="1"/>
    </xf>
    <xf numFmtId="0" fontId="37" fillId="0" borderId="0" xfId="0" applyNumberFormat="1" applyFont="1" applyFill="1" applyBorder="1" applyAlignment="1" applyProtection="1">
      <alignment wrapText="1"/>
      <protection hidden="1"/>
    </xf>
    <xf numFmtId="0" fontId="30" fillId="0" borderId="25" xfId="0" applyFont="1" applyFill="1" applyBorder="1" applyProtection="1">
      <protection hidden="1"/>
    </xf>
    <xf numFmtId="0" fontId="30" fillId="0" borderId="22" xfId="0" applyFont="1" applyFill="1" applyBorder="1" applyProtection="1">
      <protection hidden="1"/>
    </xf>
    <xf numFmtId="0" fontId="30" fillId="0" borderId="26" xfId="0" applyFont="1" applyFill="1" applyBorder="1" applyProtection="1">
      <protection hidden="1"/>
    </xf>
    <xf numFmtId="0" fontId="30" fillId="0" borderId="15" xfId="0" applyFont="1" applyFill="1" applyBorder="1" applyAlignment="1" applyProtection="1">
      <alignment horizontal="right"/>
      <protection hidden="1"/>
    </xf>
    <xf numFmtId="0" fontId="30" fillId="0" borderId="16" xfId="0" applyFont="1" applyFill="1" applyBorder="1" applyProtection="1">
      <protection hidden="1"/>
    </xf>
    <xf numFmtId="0" fontId="30" fillId="0" borderId="17" xfId="0" applyFont="1" applyFill="1" applyBorder="1" applyProtection="1">
      <protection hidden="1"/>
    </xf>
    <xf numFmtId="0" fontId="30" fillId="0" borderId="16" xfId="0" applyFont="1" applyFill="1" applyBorder="1" applyProtection="1">
      <protection locked="0" hidden="1"/>
    </xf>
    <xf numFmtId="166" fontId="30" fillId="0" borderId="16" xfId="0" applyNumberFormat="1" applyFont="1" applyFill="1" applyBorder="1" applyProtection="1">
      <protection locked="0" hidden="1"/>
    </xf>
    <xf numFmtId="0" fontId="30" fillId="0" borderId="16" xfId="0" applyFont="1" applyFill="1" applyBorder="1" applyAlignment="1" applyProtection="1">
      <alignment horizontal="center"/>
      <protection locked="0" hidden="1"/>
    </xf>
    <xf numFmtId="0" fontId="30" fillId="0" borderId="16" xfId="0" applyNumberFormat="1" applyFont="1" applyFill="1" applyBorder="1" applyProtection="1">
      <protection locked="0" hidden="1"/>
    </xf>
    <xf numFmtId="0" fontId="30" fillId="0" borderId="15" xfId="0" applyFont="1" applyFill="1" applyBorder="1" applyProtection="1">
      <protection locked="0" hidden="1"/>
    </xf>
    <xf numFmtId="0" fontId="30" fillId="0" borderId="16" xfId="0" applyFont="1" applyFill="1" applyBorder="1" applyProtection="1"/>
    <xf numFmtId="0" fontId="30" fillId="0" borderId="0" xfId="0" applyFont="1" applyFill="1" applyProtection="1"/>
    <xf numFmtId="0" fontId="30" fillId="0" borderId="0" xfId="0" applyNumberFormat="1" applyFont="1" applyFill="1" applyBorder="1" applyProtection="1">
      <protection locked="0" hidden="1"/>
    </xf>
    <xf numFmtId="0" fontId="30" fillId="0" borderId="0" xfId="0" applyFont="1" applyFill="1" applyBorder="1" applyAlignment="1" applyProtection="1">
      <alignment horizontal="center"/>
      <protection locked="0" hidden="1"/>
    </xf>
    <xf numFmtId="0" fontId="30" fillId="0" borderId="0" xfId="0" applyFont="1" applyFill="1" applyProtection="1">
      <protection locked="0" hidden="1"/>
    </xf>
    <xf numFmtId="0" fontId="33" fillId="0" borderId="0" xfId="0" applyFont="1" applyFill="1" applyProtection="1">
      <protection locked="0" hidden="1"/>
    </xf>
    <xf numFmtId="0" fontId="33" fillId="0" borderId="0" xfId="0" applyFont="1" applyFill="1" applyProtection="1"/>
    <xf numFmtId="1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vertical="center"/>
    </xf>
    <xf numFmtId="0" fontId="1" fillId="0" borderId="28" xfId="0" applyFont="1" applyFill="1" applyBorder="1" applyAlignment="1" applyProtection="1">
      <alignment vertical="center"/>
    </xf>
    <xf numFmtId="0" fontId="1" fillId="0" borderId="29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center" vertical="center"/>
    </xf>
    <xf numFmtId="1" fontId="37" fillId="0" borderId="0" xfId="0" applyNumberFormat="1" applyFont="1" applyFill="1" applyBorder="1" applyAlignment="1" applyProtection="1">
      <protection hidden="1"/>
    </xf>
    <xf numFmtId="0" fontId="5" fillId="0" borderId="0" xfId="0" applyFont="1" applyFill="1" applyBorder="1" applyAlignment="1" applyProtection="1">
      <alignment horizontal="left" vertical="center"/>
    </xf>
    <xf numFmtId="0" fontId="34" fillId="24" borderId="10" xfId="0" applyFont="1" applyFill="1" applyBorder="1" applyAlignment="1" applyProtection="1">
      <alignment horizontal="right"/>
    </xf>
    <xf numFmtId="0" fontId="34" fillId="24" borderId="0" xfId="0" applyFont="1" applyFill="1" applyBorder="1" applyProtection="1"/>
    <xf numFmtId="0" fontId="31" fillId="24" borderId="0" xfId="0" applyFont="1" applyFill="1" applyBorder="1" applyProtection="1"/>
    <xf numFmtId="0" fontId="32" fillId="24" borderId="14" xfId="0" applyFont="1" applyFill="1" applyBorder="1" applyProtection="1"/>
    <xf numFmtId="0" fontId="34" fillId="25" borderId="10" xfId="0" applyFont="1" applyFill="1" applyBorder="1" applyAlignment="1" applyProtection="1">
      <alignment horizontal="right"/>
    </xf>
    <xf numFmtId="0" fontId="34" fillId="25" borderId="0" xfId="0" applyFont="1" applyFill="1" applyBorder="1" applyProtection="1"/>
    <xf numFmtId="0" fontId="31" fillId="25" borderId="0" xfId="0" applyFont="1" applyFill="1" applyBorder="1" applyProtection="1"/>
    <xf numFmtId="0" fontId="32" fillId="25" borderId="14" xfId="0" applyFont="1" applyFill="1" applyBorder="1" applyProtection="1"/>
    <xf numFmtId="0" fontId="0" fillId="0" borderId="39" xfId="0" applyBorder="1"/>
    <xf numFmtId="0" fontId="0" fillId="0" borderId="40" xfId="0" applyBorder="1"/>
    <xf numFmtId="0" fontId="7" fillId="0" borderId="40" xfId="0" applyFont="1" applyFill="1" applyBorder="1" applyAlignment="1" applyProtection="1">
      <alignment vertical="top"/>
    </xf>
    <xf numFmtId="0" fontId="1" fillId="0" borderId="40" xfId="0" applyFont="1" applyFill="1" applyBorder="1" applyAlignment="1" applyProtection="1">
      <alignment horizontal="left" vertical="top"/>
    </xf>
    <xf numFmtId="0" fontId="0" fillId="0" borderId="40" xfId="0" applyBorder="1" applyAlignment="1">
      <alignment vertical="top"/>
    </xf>
    <xf numFmtId="0" fontId="8" fillId="0" borderId="40" xfId="0" applyFont="1" applyFill="1" applyBorder="1" applyAlignment="1" applyProtection="1">
      <alignment vertical="top"/>
    </xf>
    <xf numFmtId="0" fontId="1" fillId="0" borderId="40" xfId="0" applyFont="1" applyFill="1" applyBorder="1" applyAlignment="1" applyProtection="1">
      <alignment vertical="top"/>
    </xf>
    <xf numFmtId="0" fontId="0" fillId="0" borderId="41" xfId="0" applyBorder="1"/>
    <xf numFmtId="0" fontId="5" fillId="0" borderId="0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right" wrapText="1"/>
    </xf>
    <xf numFmtId="0" fontId="0" fillId="0" borderId="16" xfId="0" applyBorder="1" applyAlignment="1">
      <alignment horizontal="right" wrapText="1"/>
    </xf>
    <xf numFmtId="0" fontId="1" fillId="0" borderId="38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0" fontId="37" fillId="0" borderId="27" xfId="0" applyNumberFormat="1" applyFont="1" applyFill="1" applyBorder="1" applyAlignment="1" applyProtection="1">
      <alignment horizontal="left"/>
      <protection locked="0"/>
    </xf>
    <xf numFmtId="0" fontId="37" fillId="0" borderId="28" xfId="0" applyNumberFormat="1" applyFont="1" applyFill="1" applyBorder="1" applyAlignment="1" applyProtection="1">
      <alignment horizontal="left"/>
      <protection locked="0"/>
    </xf>
    <xf numFmtId="0" fontId="37" fillId="0" borderId="29" xfId="0" applyNumberFormat="1" applyFont="1" applyFill="1" applyBorder="1" applyAlignment="1" applyProtection="1">
      <alignment horizontal="left"/>
      <protection locked="0"/>
    </xf>
    <xf numFmtId="0" fontId="30" fillId="0" borderId="27" xfId="0" applyFont="1" applyFill="1" applyBorder="1" applyAlignment="1" applyProtection="1">
      <alignment horizontal="center"/>
    </xf>
    <xf numFmtId="0" fontId="30" fillId="0" borderId="28" xfId="0" applyFont="1" applyFill="1" applyBorder="1" applyAlignment="1" applyProtection="1">
      <alignment horizontal="center"/>
    </xf>
    <xf numFmtId="0" fontId="30" fillId="0" borderId="29" xfId="0" applyFont="1" applyFill="1" applyBorder="1" applyAlignment="1" applyProtection="1">
      <alignment horizontal="center"/>
    </xf>
    <xf numFmtId="14" fontId="37" fillId="0" borderId="18" xfId="0" applyNumberFormat="1" applyFont="1" applyFill="1" applyBorder="1" applyAlignment="1" applyProtection="1">
      <alignment horizontal="center" wrapText="1"/>
      <protection locked="0"/>
    </xf>
    <xf numFmtId="0" fontId="8" fillId="0" borderId="32" xfId="0" applyFont="1" applyFill="1" applyBorder="1" applyProtection="1"/>
    <xf numFmtId="0" fontId="8" fillId="0" borderId="33" xfId="0" applyFont="1" applyFill="1" applyBorder="1" applyProtection="1"/>
    <xf numFmtId="0" fontId="8" fillId="0" borderId="34" xfId="0" applyFont="1" applyFill="1" applyBorder="1" applyProtection="1"/>
    <xf numFmtId="0" fontId="1" fillId="0" borderId="35" xfId="0" applyFont="1" applyFill="1" applyBorder="1" applyAlignment="1" applyProtection="1">
      <alignment horizontal="left" vertical="center"/>
    </xf>
    <xf numFmtId="0" fontId="1" fillId="0" borderId="36" xfId="0" applyFont="1" applyFill="1" applyBorder="1" applyAlignment="1" applyProtection="1">
      <alignment horizontal="left" vertical="center"/>
    </xf>
    <xf numFmtId="0" fontId="1" fillId="0" borderId="37" xfId="0" applyFont="1" applyFill="1" applyBorder="1" applyAlignment="1" applyProtection="1">
      <alignment horizontal="left" vertical="center"/>
    </xf>
    <xf numFmtId="14" fontId="6" fillId="0" borderId="35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left" vertical="center"/>
    </xf>
    <xf numFmtId="1" fontId="6" fillId="0" borderId="38" xfId="0" applyNumberFormat="1" applyFont="1" applyFill="1" applyBorder="1" applyAlignment="1" applyProtection="1">
      <alignment horizontal="center" vertical="center" wrapText="1"/>
    </xf>
    <xf numFmtId="14" fontId="6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wrapText="1"/>
      <protection locked="0" hidden="1"/>
    </xf>
    <xf numFmtId="0" fontId="37" fillId="0" borderId="18" xfId="0" applyFont="1" applyFill="1" applyBorder="1" applyAlignment="1" applyProtection="1">
      <alignment horizontal="center"/>
      <protection locked="0"/>
    </xf>
    <xf numFmtId="0" fontId="30" fillId="0" borderId="18" xfId="0" applyFont="1" applyFill="1" applyBorder="1" applyAlignment="1" applyProtection="1">
      <alignment horizontal="center"/>
      <protection locked="0"/>
    </xf>
    <xf numFmtId="165" fontId="37" fillId="0" borderId="18" xfId="0" applyNumberFormat="1" applyFont="1" applyFill="1" applyBorder="1" applyAlignment="1" applyProtection="1">
      <alignment horizontal="center"/>
      <protection locked="0"/>
    </xf>
    <xf numFmtId="165" fontId="51" fillId="0" borderId="18" xfId="28" applyNumberFormat="1" applyFont="1" applyFill="1" applyBorder="1" applyAlignment="1" applyProtection="1">
      <alignment horizontal="center"/>
      <protection locked="0"/>
    </xf>
    <xf numFmtId="165" fontId="52" fillId="0" borderId="18" xfId="0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/>
    <xf numFmtId="1" fontId="37" fillId="0" borderId="18" xfId="0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left" wrapText="1"/>
      <protection hidden="1"/>
    </xf>
    <xf numFmtId="0" fontId="37" fillId="0" borderId="32" xfId="0" applyFont="1" applyFill="1" applyBorder="1" applyAlignment="1" applyProtection="1">
      <alignment horizontal="center"/>
      <protection locked="0"/>
    </xf>
    <xf numFmtId="0" fontId="37" fillId="0" borderId="33" xfId="0" applyFont="1" applyFill="1" applyBorder="1" applyAlignment="1" applyProtection="1">
      <alignment horizontal="center"/>
      <protection locked="0"/>
    </xf>
    <xf numFmtId="0" fontId="37" fillId="0" borderId="34" xfId="0" applyFont="1" applyFill="1" applyBorder="1" applyAlignment="1" applyProtection="1">
      <alignment horizontal="center"/>
      <protection locked="0"/>
    </xf>
    <xf numFmtId="14" fontId="37" fillId="0" borderId="18" xfId="0" applyNumberFormat="1" applyFont="1" applyFill="1" applyBorder="1" applyAlignment="1" applyProtection="1">
      <alignment horizontal="center"/>
      <protection locked="0"/>
    </xf>
    <xf numFmtId="14" fontId="37" fillId="0" borderId="32" xfId="0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left"/>
      <protection hidden="1"/>
    </xf>
    <xf numFmtId="0" fontId="9" fillId="0" borderId="18" xfId="28" applyNumberFormat="1" applyFill="1" applyBorder="1" applyAlignment="1" applyProtection="1">
      <alignment horizontal="left"/>
      <protection locked="0"/>
    </xf>
    <xf numFmtId="0" fontId="42" fillId="0" borderId="18" xfId="28" applyNumberFormat="1" applyFont="1" applyFill="1" applyBorder="1" applyAlignment="1" applyProtection="1">
      <alignment horizontal="left"/>
      <protection locked="0"/>
    </xf>
    <xf numFmtId="49" fontId="9" fillId="0" borderId="18" xfId="28" applyNumberFormat="1" applyFill="1" applyBorder="1" applyAlignment="1" applyProtection="1">
      <alignment horizontal="center"/>
      <protection locked="0"/>
    </xf>
    <xf numFmtId="49" fontId="42" fillId="0" borderId="18" xfId="28" applyNumberFormat="1" applyFont="1" applyFill="1" applyBorder="1" applyAlignment="1" applyProtection="1">
      <alignment horizontal="center"/>
      <protection locked="0"/>
    </xf>
    <xf numFmtId="49" fontId="37" fillId="0" borderId="18" xfId="0" applyNumberFormat="1" applyFont="1" applyFill="1" applyBorder="1" applyAlignment="1" applyProtection="1">
      <alignment horizontal="center" wrapText="1"/>
      <protection locked="0"/>
    </xf>
    <xf numFmtId="0" fontId="30" fillId="0" borderId="0" xfId="0" applyFont="1" applyFill="1" applyBorder="1" applyProtection="1"/>
    <xf numFmtId="1" fontId="37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Border="1" applyAlignment="1" applyProtection="1">
      <alignment horizontal="center"/>
      <protection locked="0" hidden="1"/>
    </xf>
    <xf numFmtId="1" fontId="37" fillId="0" borderId="18" xfId="0" applyNumberFormat="1" applyFont="1" applyFill="1" applyBorder="1" applyAlignment="1" applyProtection="1">
      <alignment horizontal="left"/>
      <protection locked="0"/>
    </xf>
    <xf numFmtId="1" fontId="37" fillId="0" borderId="18" xfId="0" applyNumberFormat="1" applyFont="1" applyFill="1" applyBorder="1" applyAlignment="1" applyProtection="1">
      <alignment horizontal="left" wrapText="1"/>
      <protection locked="0"/>
    </xf>
    <xf numFmtId="165" fontId="37" fillId="0" borderId="18" xfId="0" applyNumberFormat="1" applyFont="1" applyFill="1" applyBorder="1" applyAlignment="1" applyProtection="1">
      <alignment wrapText="1"/>
      <protection locked="0"/>
    </xf>
    <xf numFmtId="0" fontId="30" fillId="0" borderId="0" xfId="0" applyFont="1" applyFill="1" applyBorder="1" applyAlignment="1" applyProtection="1">
      <alignment horizontal="left" wrapText="1"/>
    </xf>
    <xf numFmtId="164" fontId="37" fillId="0" borderId="30" xfId="0" applyNumberFormat="1" applyFont="1" applyFill="1" applyBorder="1" applyAlignment="1" applyProtection="1">
      <alignment horizontal="center"/>
      <protection locked="0"/>
    </xf>
    <xf numFmtId="164" fontId="37" fillId="0" borderId="31" xfId="0" applyNumberFormat="1" applyFont="1" applyFill="1" applyBorder="1" applyAlignment="1" applyProtection="1">
      <alignment horizontal="center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59</xdr:row>
          <xdr:rowOff>142875</xdr:rowOff>
        </xdr:from>
        <xdr:to>
          <xdr:col>6</xdr:col>
          <xdr:colOff>104775</xdr:colOff>
          <xdr:row>63</xdr:row>
          <xdr:rowOff>0</xdr:rowOff>
        </xdr:to>
        <xdr:sp macro="" textlink="">
          <xdr:nvSpPr>
            <xdr:cNvPr id="1025" name="Check Box 129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60</xdr:row>
          <xdr:rowOff>9525</xdr:rowOff>
        </xdr:from>
        <xdr:to>
          <xdr:col>17</xdr:col>
          <xdr:colOff>28575</xdr:colOff>
          <xdr:row>63</xdr:row>
          <xdr:rowOff>0</xdr:rowOff>
        </xdr:to>
        <xdr:sp macro="" textlink="">
          <xdr:nvSpPr>
            <xdr:cNvPr id="1026" name="Check Box 130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IV107"/>
  <sheetViews>
    <sheetView showGridLines="0" tabSelected="1" zoomScaleNormal="100" zoomScaleSheetLayoutView="68" workbookViewId="0">
      <selection activeCell="B9" sqref="B9:AR9"/>
    </sheetView>
  </sheetViews>
  <sheetFormatPr defaultColWidth="0" defaultRowHeight="12.75" outlineLevelRow="1" x14ac:dyDescent="0.2"/>
  <cols>
    <col min="1" max="1" width="6.7109375" style="1" customWidth="1"/>
    <col min="2" max="4" width="2.85546875" style="2" customWidth="1"/>
    <col min="5" max="5" width="3.28515625" style="2" customWidth="1"/>
    <col min="6" max="23" width="2.85546875" style="2" customWidth="1"/>
    <col min="24" max="24" width="3.42578125" style="2" customWidth="1"/>
    <col min="25" max="26" width="2.85546875" style="2" customWidth="1"/>
    <col min="27" max="27" width="0.28515625" style="2" customWidth="1"/>
    <col min="28" max="43" width="2.85546875" style="2" customWidth="1"/>
    <col min="44" max="44" width="1.85546875" style="3" customWidth="1"/>
    <col min="45" max="45" width="11.42578125" style="3" customWidth="1"/>
    <col min="46" max="54" width="0" style="4" hidden="1" customWidth="1"/>
    <col min="55" max="55" width="0" style="5" hidden="1" customWidth="1"/>
    <col min="56" max="59" width="0" style="4" hidden="1" customWidth="1"/>
    <col min="60" max="74" width="0" style="6" hidden="1" customWidth="1"/>
    <col min="75" max="16384" width="0" style="2" hidden="1"/>
  </cols>
  <sheetData>
    <row r="1" spans="1:74" ht="69.75" customHeight="1" thickBot="1" x14ac:dyDescent="0.25">
      <c r="AB1" s="168" t="s">
        <v>168</v>
      </c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</row>
    <row r="2" spans="1:74" s="13" customFormat="1" ht="29.25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9"/>
      <c r="AS2" s="10"/>
      <c r="AT2" s="11"/>
      <c r="AU2" s="11"/>
      <c r="AV2" s="11"/>
      <c r="AW2" s="11"/>
      <c r="AX2" s="11"/>
      <c r="AY2" s="11"/>
      <c r="AZ2" s="11"/>
      <c r="BA2" s="11"/>
      <c r="BB2" s="11"/>
      <c r="BC2" s="12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</row>
    <row r="3" spans="1:74" s="3" customFormat="1" ht="14.25" customHeight="1" x14ac:dyDescent="0.2">
      <c r="A3" s="14"/>
      <c r="U3" s="17" t="s">
        <v>157</v>
      </c>
      <c r="Z3" s="15"/>
      <c r="AS3" s="16"/>
      <c r="AT3" s="4"/>
      <c r="AU3" s="4"/>
      <c r="AV3" s="4"/>
      <c r="AW3" s="4"/>
      <c r="AX3" s="4"/>
      <c r="AY3" s="4"/>
      <c r="AZ3" s="4"/>
      <c r="BA3" s="4"/>
      <c r="BB3" s="4"/>
      <c r="BC3" s="5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s="3" customFormat="1" ht="43.5" customHeight="1" x14ac:dyDescent="0.2">
      <c r="A4" s="14"/>
      <c r="B4" s="217" t="s">
        <v>158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16"/>
      <c r="AT4" s="4"/>
      <c r="AU4" s="4"/>
      <c r="AV4" s="4"/>
      <c r="AW4" s="4"/>
      <c r="AX4" s="4"/>
      <c r="AY4" s="4"/>
      <c r="AZ4" s="4"/>
      <c r="BA4" s="4"/>
      <c r="BB4" s="4"/>
      <c r="BC4" s="5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s="3" customFormat="1" ht="9" customHeight="1" x14ac:dyDescent="0.2">
      <c r="A5" s="14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6"/>
      <c r="AT5" s="4"/>
      <c r="AU5" s="4"/>
      <c r="AV5" s="4"/>
      <c r="AW5" s="4"/>
      <c r="AX5" s="4"/>
      <c r="AY5" s="4"/>
      <c r="AZ5" s="4"/>
      <c r="BA5" s="4"/>
      <c r="BB5" s="4"/>
      <c r="BC5" s="5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s="38" customFormat="1" ht="14.25" x14ac:dyDescent="0.2">
      <c r="A6" s="151" t="s">
        <v>0</v>
      </c>
      <c r="B6" s="152" t="s">
        <v>152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4"/>
      <c r="AT6" s="33" t="s">
        <v>1</v>
      </c>
      <c r="AU6" s="33"/>
      <c r="AV6" s="33" t="s">
        <v>2</v>
      </c>
      <c r="AW6" s="33"/>
      <c r="AX6" s="33"/>
      <c r="AY6" s="33" t="s">
        <v>3</v>
      </c>
      <c r="AZ6" s="33"/>
      <c r="BA6" s="33" t="s">
        <v>4</v>
      </c>
      <c r="BB6" s="33"/>
      <c r="BC6" s="34" t="s">
        <v>5</v>
      </c>
      <c r="BD6" s="35" t="s">
        <v>6</v>
      </c>
      <c r="BE6" s="35" t="s">
        <v>7</v>
      </c>
      <c r="BF6" s="35" t="s">
        <v>8</v>
      </c>
      <c r="BG6" s="36" t="s">
        <v>9</v>
      </c>
      <c r="BH6" s="36" t="s">
        <v>10</v>
      </c>
      <c r="BI6" s="36" t="s">
        <v>11</v>
      </c>
      <c r="BJ6" s="36" t="s">
        <v>12</v>
      </c>
      <c r="BK6" s="36" t="s">
        <v>13</v>
      </c>
      <c r="BL6" s="37" t="s">
        <v>14</v>
      </c>
      <c r="BM6" s="33"/>
      <c r="BN6" s="33"/>
      <c r="BO6" s="33"/>
      <c r="BP6" s="33"/>
      <c r="BQ6" s="33"/>
      <c r="BR6" s="33"/>
      <c r="BS6" s="33"/>
      <c r="BT6" s="33"/>
      <c r="BU6" s="33"/>
      <c r="BV6" s="33"/>
    </row>
    <row r="7" spans="1:74" s="46" customFormat="1" ht="5.0999999999999996" customHeight="1" x14ac:dyDescent="0.2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1"/>
      <c r="AT7" s="42" t="s">
        <v>15</v>
      </c>
      <c r="AU7" s="42">
        <v>2</v>
      </c>
      <c r="AV7" s="42" t="s">
        <v>16</v>
      </c>
      <c r="AW7" s="42"/>
      <c r="AX7" s="42"/>
      <c r="AY7" s="42" t="s">
        <v>17</v>
      </c>
      <c r="AZ7" s="42" t="s">
        <v>18</v>
      </c>
      <c r="BA7" s="42" t="s">
        <v>19</v>
      </c>
      <c r="BB7" s="42"/>
      <c r="BC7" s="43" t="e">
        <f>VLOOKUP(X9,AT7:AU14,2)</f>
        <v>#N/A</v>
      </c>
      <c r="BD7" s="44" t="e">
        <f>IF(#REF!="","",IF(#REF!=1,1,IF(AND(#REF!&gt;=2,#REF!&lt;6),2,3)))</f>
        <v>#REF!</v>
      </c>
      <c r="BE7" s="42">
        <f>IF(AND(E20="",T20="",AI20=""),0,1)</f>
        <v>0</v>
      </c>
      <c r="BF7" s="42">
        <f>IF(Y34="",0,1)</f>
        <v>0</v>
      </c>
      <c r="BG7" s="42" t="e">
        <f>IF(OR(#REF!="нет",#REF!=""),0,1)</f>
        <v>#REF!</v>
      </c>
      <c r="BH7" s="42">
        <f>IF(OR(F22="нет",F22=""),0,1)</f>
        <v>0</v>
      </c>
      <c r="BI7" s="42">
        <f>IF(OR(AC22="нет",AC22=""),0,1)</f>
        <v>0</v>
      </c>
      <c r="BJ7" s="44">
        <f>IF(COUNTIF(AU17:AU24,TRUE)&gt;=4,4,COUNTIF(AU17:AU24,TRUE))</f>
        <v>1</v>
      </c>
      <c r="BK7" s="44" t="e">
        <f>IF(#REF!="",0,IF(AW16&gt;=24,2,IF(AW16&gt;12,1,0.5)))</f>
        <v>#REF!</v>
      </c>
      <c r="BL7" s="45" t="e">
        <f>SUM(BC7:BK7)</f>
        <v>#N/A</v>
      </c>
      <c r="BM7" s="42"/>
      <c r="BN7" s="42"/>
      <c r="BO7" s="42"/>
      <c r="BP7" s="42"/>
      <c r="BQ7" s="42"/>
      <c r="BR7" s="42"/>
      <c r="BS7" s="42"/>
      <c r="BT7" s="42"/>
      <c r="BU7" s="42"/>
      <c r="BV7" s="42"/>
    </row>
    <row r="8" spans="1:74" s="51" customFormat="1" ht="14.25" x14ac:dyDescent="0.2">
      <c r="A8" s="47" t="s">
        <v>20</v>
      </c>
      <c r="B8" s="46" t="s">
        <v>147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8"/>
      <c r="W8" s="48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9"/>
      <c r="AT8" s="42" t="s">
        <v>22</v>
      </c>
      <c r="AU8" s="50">
        <v>3</v>
      </c>
      <c r="AV8" s="42" t="s">
        <v>23</v>
      </c>
      <c r="AW8" s="42"/>
      <c r="AX8" s="50"/>
      <c r="AY8" s="42" t="s">
        <v>24</v>
      </c>
      <c r="AZ8" s="42" t="s">
        <v>25</v>
      </c>
      <c r="BA8" s="42" t="s">
        <v>26</v>
      </c>
      <c r="BB8" s="42"/>
      <c r="BC8" s="43"/>
      <c r="BD8" s="44"/>
      <c r="BE8" s="50"/>
      <c r="BF8" s="50"/>
      <c r="BG8" s="50"/>
      <c r="BH8" s="50"/>
      <c r="BI8" s="50"/>
      <c r="BJ8" s="50"/>
      <c r="BK8" s="50"/>
      <c r="BL8" s="50"/>
      <c r="BM8" s="42" t="str">
        <f>IF(AW22&lt;&gt;AZ8,"",IF(AND(AW22=AZ8,#REF!=FALSE,#REF!=FALSE,AU77=FALSE,AU78=FALSE),"KO",#REF!))</f>
        <v/>
      </c>
      <c r="BN8" s="50"/>
      <c r="BO8" s="50"/>
      <c r="BP8" s="50"/>
      <c r="BQ8" s="50"/>
      <c r="BR8" s="50"/>
      <c r="BS8" s="50"/>
      <c r="BT8" s="50"/>
      <c r="BU8" s="50"/>
      <c r="BV8" s="50"/>
    </row>
    <row r="9" spans="1:74" s="46" customFormat="1" ht="14.25" x14ac:dyDescent="0.2">
      <c r="A9" s="47"/>
      <c r="B9" s="172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4"/>
      <c r="AS9" s="41"/>
      <c r="AT9" s="42" t="s">
        <v>27</v>
      </c>
      <c r="AU9" s="42">
        <v>3</v>
      </c>
      <c r="AV9" s="42" t="s">
        <v>28</v>
      </c>
      <c r="AW9" s="42"/>
      <c r="AX9" s="42"/>
      <c r="AY9" s="42" t="s">
        <v>29</v>
      </c>
      <c r="AZ9" s="42" t="s">
        <v>30</v>
      </c>
      <c r="BA9" s="42"/>
      <c r="BB9" s="42"/>
      <c r="BC9" s="43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</row>
    <row r="10" spans="1:74" s="51" customFormat="1" ht="14.25" x14ac:dyDescent="0.2">
      <c r="A10" s="47" t="s">
        <v>21</v>
      </c>
      <c r="B10" s="197" t="s">
        <v>153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46"/>
      <c r="AK10" s="46"/>
      <c r="AL10" s="46"/>
      <c r="AM10" s="46"/>
      <c r="AN10" s="46"/>
      <c r="AO10" s="46"/>
      <c r="AP10" s="46"/>
      <c r="AQ10" s="46"/>
      <c r="AR10" s="46"/>
      <c r="AS10" s="49"/>
      <c r="AT10" s="42" t="s">
        <v>32</v>
      </c>
      <c r="AU10" s="50">
        <v>2</v>
      </c>
      <c r="AV10" s="42"/>
      <c r="AW10" s="42"/>
      <c r="AX10" s="42"/>
      <c r="AY10" s="42">
        <f>1</f>
        <v>1</v>
      </c>
      <c r="AZ10" s="42"/>
      <c r="BA10" s="42"/>
      <c r="BB10" s="42"/>
      <c r="BC10" s="44" t="s">
        <v>33</v>
      </c>
      <c r="BD10" s="44" t="s">
        <v>34</v>
      </c>
      <c r="BE10" s="44" t="s">
        <v>35</v>
      </c>
      <c r="BF10" s="44" t="s">
        <v>36</v>
      </c>
      <c r="BG10" s="44" t="s">
        <v>37</v>
      </c>
      <c r="BH10" s="44" t="s">
        <v>38</v>
      </c>
      <c r="BI10" s="44" t="s">
        <v>39</v>
      </c>
      <c r="BJ10" s="44" t="s">
        <v>40</v>
      </c>
      <c r="BK10" s="44" t="s">
        <v>41</v>
      </c>
      <c r="BL10" s="44" t="s">
        <v>42</v>
      </c>
      <c r="BM10" s="44" t="s">
        <v>43</v>
      </c>
      <c r="BN10" s="44" t="s">
        <v>44</v>
      </c>
      <c r="BO10" s="44" t="s">
        <v>166</v>
      </c>
      <c r="BP10" s="53" t="s">
        <v>45</v>
      </c>
      <c r="BQ10" s="54" t="s">
        <v>46</v>
      </c>
      <c r="BR10" s="44"/>
      <c r="BS10" s="44"/>
      <c r="BT10" s="44"/>
      <c r="BU10" s="44"/>
      <c r="BV10" s="42"/>
    </row>
    <row r="11" spans="1:74" s="46" customFormat="1" ht="14.25" x14ac:dyDescent="0.2">
      <c r="A11" s="47"/>
      <c r="B11" s="198"/>
      <c r="C11" s="198"/>
      <c r="D11" s="198"/>
      <c r="E11" s="198"/>
      <c r="F11" s="149"/>
      <c r="G11" s="198"/>
      <c r="H11" s="198"/>
      <c r="I11" s="198"/>
      <c r="J11" s="198"/>
      <c r="K11" s="198"/>
      <c r="L11" s="198"/>
      <c r="M11" s="198"/>
      <c r="N11" s="198"/>
      <c r="O11" s="55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41"/>
      <c r="AT11" s="42" t="s">
        <v>47</v>
      </c>
      <c r="AU11" s="42">
        <v>2</v>
      </c>
      <c r="AV11" s="42"/>
      <c r="AW11" s="42"/>
      <c r="AX11" s="42"/>
      <c r="AY11" s="42"/>
      <c r="AZ11" s="42"/>
      <c r="BA11" s="42"/>
      <c r="BB11" s="42"/>
      <c r="BC11" s="42" t="e">
        <f>IF(AW21&lt;&gt;AZ8,#REF!,0)</f>
        <v>#N/A</v>
      </c>
      <c r="BD11" s="42" t="e">
        <f>IF(AW21&lt;&gt;AZ8,#REF!,0)</f>
        <v>#N/A</v>
      </c>
      <c r="BE11" s="42" t="e">
        <f>IF(AW21&lt;&gt;AZ8,AV78,0)</f>
        <v>#N/A</v>
      </c>
      <c r="BF11" s="42" t="e">
        <f>IF(AW21&lt;&gt;AZ8,#REF!,0)</f>
        <v>#N/A</v>
      </c>
      <c r="BG11" s="42" t="e">
        <f>IF(AW21=AZ7,0,AY77)</f>
        <v>#N/A</v>
      </c>
      <c r="BH11" s="42" t="e">
        <f>IF(AW21=AZ7,0,#REF!)</f>
        <v>#N/A</v>
      </c>
      <c r="BI11" s="42" t="e">
        <f>#REF!</f>
        <v>#REF!</v>
      </c>
      <c r="BJ11" s="42" t="str">
        <f>AY78</f>
        <v/>
      </c>
      <c r="BK11" s="42" t="e">
        <f>IF(AW21=AZ7,0,#REF!)</f>
        <v>#N/A</v>
      </c>
      <c r="BL11" s="42" t="e">
        <f>IF(AW21=AZ7,0,#REF!)</f>
        <v>#N/A</v>
      </c>
      <c r="BM11" s="42" t="str">
        <f>BB77</f>
        <v/>
      </c>
      <c r="BN11" s="44" t="e">
        <f>IF(#REF!=AV7,1,IF(#REF!=AV8,2,IF(#REF!=AV9,3,0)))</f>
        <v>#REF!</v>
      </c>
      <c r="BO11" s="42" t="e">
        <f>IF(OR(#REF!=#REF!,B34=""),0,1)</f>
        <v>#REF!</v>
      </c>
      <c r="BP11" s="45" t="e">
        <f>SUM(BC11:BO11)+BL7</f>
        <v>#N/A</v>
      </c>
      <c r="BQ11" s="56" t="e">
        <f>BP11+SUM(BC15:BC16)+BG15</f>
        <v>#N/A</v>
      </c>
      <c r="BR11" s="42"/>
      <c r="BS11" s="42"/>
      <c r="BT11" s="42"/>
      <c r="BU11" s="42"/>
      <c r="BV11" s="42"/>
    </row>
    <row r="12" spans="1:74" s="51" customFormat="1" ht="12.75" customHeight="1" x14ac:dyDescent="0.2">
      <c r="A12" s="47"/>
      <c r="B12" s="57" t="s">
        <v>48</v>
      </c>
      <c r="C12" s="57"/>
      <c r="D12" s="57"/>
      <c r="E12" s="57"/>
      <c r="F12" s="57"/>
      <c r="G12" s="57"/>
      <c r="H12" s="57" t="s">
        <v>49</v>
      </c>
      <c r="I12" s="57"/>
      <c r="J12" s="58"/>
      <c r="K12" s="57"/>
      <c r="L12" s="57"/>
      <c r="M12" s="57"/>
      <c r="N12" s="57"/>
      <c r="O12" s="59"/>
      <c r="P12" s="59"/>
      <c r="Q12" s="59"/>
      <c r="R12" s="59"/>
      <c r="S12" s="59"/>
      <c r="T12" s="59" t="s">
        <v>50</v>
      </c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49"/>
      <c r="AT12" s="42" t="s">
        <v>51</v>
      </c>
      <c r="AU12" s="50">
        <v>2</v>
      </c>
      <c r="AV12" s="42"/>
      <c r="AW12" s="42"/>
      <c r="AX12" s="42"/>
      <c r="AY12" s="42"/>
      <c r="AZ12" s="42"/>
      <c r="BA12" s="42"/>
      <c r="BB12" s="42"/>
      <c r="BC12" s="43"/>
      <c r="BD12" s="42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</row>
    <row r="13" spans="1:74" s="46" customFormat="1" ht="5.0999999999999996" customHeight="1" x14ac:dyDescent="0.2">
      <c r="A13" s="47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AS13" s="41"/>
      <c r="AT13" s="42" t="s">
        <v>52</v>
      </c>
      <c r="AU13" s="42" t="s">
        <v>53</v>
      </c>
      <c r="AV13" s="42"/>
      <c r="AW13" s="42"/>
      <c r="AX13" s="42"/>
      <c r="AY13" s="42"/>
      <c r="AZ13" s="42"/>
      <c r="BA13" s="42"/>
      <c r="BB13" s="42"/>
      <c r="BC13" s="43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</row>
    <row r="14" spans="1:74" s="46" customFormat="1" ht="14.25" x14ac:dyDescent="0.2">
      <c r="A14" s="61" t="s">
        <v>31</v>
      </c>
      <c r="B14" s="62" t="s">
        <v>55</v>
      </c>
      <c r="C14" s="62"/>
      <c r="D14" s="62"/>
      <c r="E14" s="62"/>
      <c r="F14" s="62"/>
      <c r="G14" s="63"/>
      <c r="H14" s="62"/>
      <c r="I14" s="63"/>
      <c r="J14" s="63"/>
      <c r="K14" s="63"/>
      <c r="L14" s="63"/>
      <c r="M14" s="62"/>
      <c r="N14" s="62"/>
      <c r="O14" s="63"/>
      <c r="P14" s="63"/>
      <c r="Q14" s="63"/>
      <c r="R14" s="63" t="s">
        <v>159</v>
      </c>
      <c r="S14" s="63"/>
      <c r="T14" s="63"/>
      <c r="U14" s="214"/>
      <c r="V14" s="214"/>
      <c r="W14" s="214"/>
      <c r="X14" s="62"/>
      <c r="Y14" s="64" t="str">
        <f>IF(U14="нет","Укажите фактический адрес организации!"," ")</f>
        <v xml:space="preserve"> </v>
      </c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5"/>
      <c r="AT14" s="42" t="s">
        <v>56</v>
      </c>
      <c r="AU14" s="42">
        <v>1</v>
      </c>
      <c r="AV14" s="42"/>
      <c r="AW14" s="42"/>
      <c r="AX14" s="42"/>
      <c r="AY14" s="42"/>
      <c r="AZ14" s="42"/>
      <c r="BA14" s="42"/>
      <c r="BB14" s="42"/>
      <c r="BC14" s="43" t="s">
        <v>57</v>
      </c>
      <c r="BD14" s="42"/>
      <c r="BE14" s="42"/>
      <c r="BF14" s="42"/>
      <c r="BG14" s="66" t="s">
        <v>58</v>
      </c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</row>
    <row r="15" spans="1:74" s="46" customFormat="1" ht="5.0999999999999996" customHeight="1" x14ac:dyDescent="0.2">
      <c r="A15" s="61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5"/>
      <c r="AT15" s="42"/>
      <c r="AU15" s="42"/>
      <c r="AV15" s="42"/>
      <c r="AW15" s="42"/>
      <c r="AX15" s="42"/>
      <c r="AY15" s="42"/>
      <c r="AZ15" s="42"/>
      <c r="BA15" s="42"/>
      <c r="BB15" s="42"/>
      <c r="BC15" s="43" t="e">
        <f>IF(AND(AW21=AZ9,#REF!=FALSE),-1,0)</f>
        <v>#N/A</v>
      </c>
      <c r="BD15" s="42"/>
      <c r="BE15" s="42"/>
      <c r="BF15" s="42"/>
      <c r="BG15" s="43" t="e">
        <f>IF(#REF!=BA8,-(BP11*10%),0)</f>
        <v>#REF!</v>
      </c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</row>
    <row r="16" spans="1:74" s="46" customFormat="1" ht="14.25" x14ac:dyDescent="0.2">
      <c r="A16" s="47"/>
      <c r="B16" s="198"/>
      <c r="C16" s="198"/>
      <c r="D16" s="198"/>
      <c r="E16" s="198"/>
      <c r="F16" s="149"/>
      <c r="G16" s="198"/>
      <c r="H16" s="198"/>
      <c r="I16" s="198"/>
      <c r="J16" s="198"/>
      <c r="K16" s="198"/>
      <c r="L16" s="198"/>
      <c r="M16" s="198"/>
      <c r="N16" s="198"/>
      <c r="O16" s="67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9"/>
      <c r="AS16" s="41"/>
      <c r="AT16" s="68" t="s">
        <v>59</v>
      </c>
      <c r="AU16" s="69"/>
      <c r="AV16" s="70" t="s">
        <v>60</v>
      </c>
      <c r="AW16" s="71" t="e">
        <f>AV19+AW19</f>
        <v>#REF!</v>
      </c>
      <c r="AX16" s="42"/>
      <c r="AY16" s="42"/>
      <c r="AZ16" s="42"/>
      <c r="BA16" s="42"/>
      <c r="BB16" s="42"/>
      <c r="BC16" s="43" t="e">
        <f>IF(AND(AW21=AZ9,#REF!=FALSE),-1,0)</f>
        <v>#N/A</v>
      </c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</row>
    <row r="17" spans="1:74" s="46" customFormat="1" ht="14.25" customHeight="1" x14ac:dyDescent="0.2">
      <c r="A17" s="47"/>
      <c r="B17" s="72" t="s">
        <v>48</v>
      </c>
      <c r="C17" s="72"/>
      <c r="D17" s="72"/>
      <c r="E17" s="72"/>
      <c r="F17" s="72"/>
      <c r="G17" s="72"/>
      <c r="H17" s="72" t="s">
        <v>49</v>
      </c>
      <c r="I17" s="72"/>
      <c r="J17" s="73"/>
      <c r="K17" s="72"/>
      <c r="L17" s="72"/>
      <c r="M17" s="72"/>
      <c r="N17" s="72"/>
      <c r="O17" s="74"/>
      <c r="P17" s="74"/>
      <c r="Q17" s="74"/>
      <c r="R17" s="74"/>
      <c r="S17" s="74"/>
      <c r="T17" s="74" t="s">
        <v>50</v>
      </c>
      <c r="U17" s="74"/>
      <c r="V17" s="74"/>
      <c r="W17" s="74"/>
      <c r="X17" s="74"/>
      <c r="Y17" s="74"/>
      <c r="Z17" s="74"/>
      <c r="AA17" s="74"/>
      <c r="AB17" s="74"/>
      <c r="AC17" s="74"/>
      <c r="AD17" s="63"/>
      <c r="AE17" s="63"/>
      <c r="AS17" s="41"/>
      <c r="AT17" s="75" t="s">
        <v>61</v>
      </c>
      <c r="AU17" s="76" t="b">
        <f>FALSE</f>
        <v>0</v>
      </c>
      <c r="AV17" s="70">
        <f>MONTH(I71)</f>
        <v>1</v>
      </c>
      <c r="AW17" s="42">
        <f>YEAR(I71)</f>
        <v>1900</v>
      </c>
      <c r="AX17" s="42"/>
      <c r="AY17" s="42"/>
      <c r="AZ17" s="42"/>
      <c r="BA17" s="42"/>
      <c r="BB17" s="42"/>
      <c r="BC17" s="43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</row>
    <row r="18" spans="1:74" s="46" customFormat="1" ht="5.0999999999999996" customHeight="1" x14ac:dyDescent="0.2">
      <c r="A18" s="47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S18" s="41"/>
      <c r="AT18" s="75" t="s">
        <v>62</v>
      </c>
      <c r="AU18" s="76" t="b">
        <f>FALSE</f>
        <v>0</v>
      </c>
      <c r="AV18" s="70" t="e">
        <f>MONTH(#REF!)</f>
        <v>#REF!</v>
      </c>
      <c r="AW18" s="42" t="e">
        <f>YEAR(#REF!)</f>
        <v>#REF!</v>
      </c>
      <c r="AX18" s="42"/>
      <c r="AY18" s="42"/>
      <c r="AZ18" s="42"/>
      <c r="BA18" s="42"/>
      <c r="BB18" s="42"/>
      <c r="BC18" s="43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</row>
    <row r="19" spans="1:74" s="46" customFormat="1" ht="14.25" x14ac:dyDescent="0.2">
      <c r="A19" s="47" t="s">
        <v>54</v>
      </c>
      <c r="B19" s="205" t="s">
        <v>154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S19" s="41"/>
      <c r="AT19" s="75" t="s">
        <v>64</v>
      </c>
      <c r="AU19" s="76" t="b">
        <f>FALSE</f>
        <v>0</v>
      </c>
      <c r="AV19" s="70" t="e">
        <f>AV17-AV18</f>
        <v>#REF!</v>
      </c>
      <c r="AW19" s="70" t="e">
        <f>12*(AW17-AW18)</f>
        <v>#REF!</v>
      </c>
      <c r="AX19" s="78"/>
      <c r="AY19" s="42"/>
      <c r="AZ19" s="42"/>
      <c r="BA19" s="78"/>
      <c r="BB19" s="78"/>
      <c r="BC19" s="43" t="s">
        <v>65</v>
      </c>
      <c r="BD19" s="78"/>
      <c r="BE19" s="79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</row>
    <row r="20" spans="1:74" s="46" customFormat="1" ht="12.75" customHeight="1" x14ac:dyDescent="0.2">
      <c r="A20" s="47"/>
      <c r="B20" s="60" t="s">
        <v>66</v>
      </c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Q20" s="60" t="s">
        <v>67</v>
      </c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F20" s="60" t="s">
        <v>68</v>
      </c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41"/>
      <c r="AT20" s="75" t="s">
        <v>69</v>
      </c>
      <c r="AU20" s="76" t="b">
        <f>TRUE</f>
        <v>1</v>
      </c>
      <c r="AV20" s="70"/>
      <c r="AW20" s="42"/>
      <c r="AX20" s="80"/>
      <c r="AY20" s="42"/>
      <c r="AZ20" s="42"/>
      <c r="BA20" s="80"/>
      <c r="BB20" s="80"/>
      <c r="BC20" s="81" t="e">
        <f>IF(AW16&lt;6,"С","")</f>
        <v>#REF!</v>
      </c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</row>
    <row r="21" spans="1:74" s="46" customFormat="1" ht="5.0999999999999996" customHeight="1" x14ac:dyDescent="0.2">
      <c r="A21" s="47"/>
      <c r="B21" s="60"/>
      <c r="G21" s="82"/>
      <c r="M21" s="60"/>
      <c r="N21" s="60"/>
      <c r="AS21" s="41"/>
      <c r="AT21" s="75" t="s">
        <v>70</v>
      </c>
      <c r="AU21" s="76" t="b">
        <f>FALSE</f>
        <v>0</v>
      </c>
      <c r="AV21" s="70" t="s">
        <v>71</v>
      </c>
      <c r="AW21" s="42" t="e">
        <f>VLOOKUP(M29,AY7:AZ9,2,FALSE)</f>
        <v>#N/A</v>
      </c>
      <c r="AX21" s="80"/>
      <c r="AY21" s="42"/>
      <c r="AZ21" s="42"/>
      <c r="BA21" s="80"/>
      <c r="BB21" s="80"/>
      <c r="BC21" s="43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</row>
    <row r="22" spans="1:74" s="46" customFormat="1" ht="14.25" x14ac:dyDescent="0.2">
      <c r="A22" s="47" t="s">
        <v>63</v>
      </c>
      <c r="B22" s="83" t="s">
        <v>73</v>
      </c>
      <c r="C22" s="83"/>
      <c r="D22" s="83"/>
      <c r="F22" s="206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X22" s="48" t="s">
        <v>72</v>
      </c>
      <c r="Y22" s="83" t="s">
        <v>75</v>
      </c>
      <c r="Z22" s="83"/>
      <c r="AA22" s="83"/>
      <c r="AB22" s="83"/>
      <c r="AC22" s="208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41"/>
      <c r="AT22" s="75" t="s">
        <v>76</v>
      </c>
      <c r="AU22" s="76" t="b">
        <f>FALSE</f>
        <v>0</v>
      </c>
      <c r="AV22" s="70"/>
      <c r="AW22" s="42"/>
      <c r="AX22" s="80"/>
      <c r="AY22" s="42"/>
      <c r="AZ22" s="42"/>
      <c r="BA22" s="80"/>
      <c r="BB22" s="80"/>
      <c r="BC22" s="43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</row>
    <row r="23" spans="1:74" s="46" customFormat="1" ht="5.0999999999999996" customHeight="1" x14ac:dyDescent="0.2">
      <c r="A23" s="47"/>
      <c r="X23" s="60"/>
      <c r="AS23" s="41"/>
      <c r="AT23" s="75" t="s">
        <v>77</v>
      </c>
      <c r="AU23" s="76" t="b">
        <f>FALSE</f>
        <v>0</v>
      </c>
      <c r="AV23" s="70"/>
      <c r="AW23" s="42"/>
      <c r="AX23" s="80"/>
      <c r="AY23" s="42"/>
      <c r="AZ23" s="42"/>
      <c r="BA23" s="80"/>
      <c r="BB23" s="80"/>
      <c r="BC23" s="43"/>
      <c r="BD23" s="42"/>
      <c r="BE23" s="42"/>
      <c r="BF23" s="42"/>
      <c r="BG23" s="42"/>
      <c r="BH23" s="42"/>
      <c r="BI23" s="42"/>
      <c r="BJ23" s="42"/>
      <c r="BK23" s="42"/>
      <c r="BL23" s="42"/>
      <c r="BM23" s="84"/>
      <c r="BN23" s="213"/>
      <c r="BO23" s="213"/>
      <c r="BP23" s="213"/>
      <c r="BQ23" s="213"/>
      <c r="BR23" s="213"/>
      <c r="BS23" s="213"/>
      <c r="BT23" s="42"/>
      <c r="BU23" s="42"/>
      <c r="BV23" s="42"/>
    </row>
    <row r="24" spans="1:74" s="46" customFormat="1" ht="12.75" customHeight="1" x14ac:dyDescent="0.25">
      <c r="A24" s="47" t="s">
        <v>74</v>
      </c>
      <c r="B24" s="85" t="s">
        <v>79</v>
      </c>
      <c r="C24" s="52"/>
      <c r="D24" s="52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X24" s="48" t="s">
        <v>78</v>
      </c>
      <c r="Y24" s="85" t="s">
        <v>81</v>
      </c>
      <c r="AA24" s="52"/>
      <c r="AB24" s="52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41"/>
      <c r="AT24" s="75" t="s">
        <v>82</v>
      </c>
      <c r="AU24" s="76" t="b">
        <f>FALSE</f>
        <v>0</v>
      </c>
      <c r="AV24" s="70"/>
      <c r="AW24" s="42"/>
      <c r="AX24" s="80"/>
      <c r="AY24" s="42"/>
      <c r="AZ24" s="42"/>
      <c r="BA24" s="80"/>
      <c r="BB24" s="80"/>
      <c r="BC24" s="43"/>
      <c r="BD24" s="42"/>
      <c r="BE24" s="42"/>
      <c r="BF24" s="42"/>
      <c r="BG24" s="42"/>
      <c r="BH24" s="42"/>
      <c r="BI24" s="42"/>
      <c r="BJ24" s="42"/>
      <c r="BK24" s="42"/>
      <c r="BL24" s="42"/>
      <c r="BM24" s="84"/>
      <c r="BN24" s="86"/>
      <c r="BO24" s="87"/>
      <c r="BP24" s="86"/>
      <c r="BQ24" s="87"/>
      <c r="BR24" s="86"/>
      <c r="BS24" s="87"/>
      <c r="BT24" s="42"/>
      <c r="BU24" s="42"/>
      <c r="BV24" s="42"/>
    </row>
    <row r="25" spans="1:74" s="46" customFormat="1" ht="5.0999999999999996" customHeight="1" x14ac:dyDescent="0.25">
      <c r="A25" s="47"/>
      <c r="AS25" s="41"/>
      <c r="AT25" s="42"/>
      <c r="AU25" s="42"/>
      <c r="AV25" s="42"/>
      <c r="AW25" s="42"/>
      <c r="AX25" s="80"/>
      <c r="AY25" s="80"/>
      <c r="AZ25" s="80"/>
      <c r="BA25" s="80"/>
      <c r="BB25" s="80"/>
      <c r="BC25" s="43"/>
      <c r="BD25" s="42"/>
      <c r="BE25" s="42"/>
      <c r="BF25" s="42"/>
      <c r="BG25" s="42"/>
      <c r="BH25" s="42"/>
      <c r="BI25" s="42"/>
      <c r="BJ25" s="42"/>
      <c r="BK25" s="42"/>
      <c r="BL25" s="42"/>
      <c r="BM25" s="88"/>
      <c r="BN25" s="86"/>
      <c r="BO25" s="89"/>
      <c r="BP25" s="89"/>
      <c r="BQ25" s="89"/>
      <c r="BR25" s="89"/>
      <c r="BS25" s="89"/>
      <c r="BT25" s="42"/>
      <c r="BU25" s="42"/>
      <c r="BV25" s="42"/>
    </row>
    <row r="26" spans="1:74" s="46" customFormat="1" ht="12.75" customHeight="1" x14ac:dyDescent="0.25">
      <c r="A26" s="47" t="s">
        <v>80</v>
      </c>
      <c r="B26" s="60" t="s">
        <v>84</v>
      </c>
      <c r="C26" s="60"/>
      <c r="D26" s="60"/>
      <c r="E26" s="60"/>
      <c r="F26" s="60"/>
      <c r="G26" s="60"/>
      <c r="H26" s="60"/>
      <c r="K26" s="60"/>
      <c r="L26" s="60"/>
      <c r="M26" s="178"/>
      <c r="N26" s="178"/>
      <c r="O26" s="178"/>
      <c r="P26" s="178"/>
      <c r="Q26" s="178"/>
      <c r="R26" s="178"/>
      <c r="S26" s="178"/>
      <c r="T26" s="178"/>
      <c r="U26" s="178"/>
      <c r="W26" s="48" t="s">
        <v>86</v>
      </c>
      <c r="X26" s="60" t="s">
        <v>85</v>
      </c>
      <c r="AF26" s="90"/>
      <c r="AJ26" s="210"/>
      <c r="AK26" s="210"/>
      <c r="AL26" s="210"/>
      <c r="AM26" s="210"/>
      <c r="AN26" s="210"/>
      <c r="AO26" s="210"/>
      <c r="AP26" s="210"/>
      <c r="AQ26" s="210"/>
      <c r="AR26" s="210"/>
      <c r="AS26" s="41"/>
      <c r="AT26" s="42"/>
      <c r="AU26" s="69"/>
      <c r="AV26" s="70"/>
      <c r="AW26" s="42"/>
      <c r="AX26" s="42"/>
      <c r="AY26" s="42"/>
      <c r="AZ26" s="42"/>
      <c r="BA26" s="42"/>
      <c r="BB26" s="42"/>
      <c r="BC26" s="43"/>
      <c r="BD26" s="42"/>
      <c r="BE26" s="42"/>
      <c r="BF26" s="42"/>
      <c r="BG26" s="42"/>
      <c r="BH26" s="42"/>
      <c r="BI26" s="42"/>
      <c r="BJ26" s="42"/>
      <c r="BK26" s="42"/>
      <c r="BL26" s="42"/>
      <c r="BM26" s="88"/>
      <c r="BN26" s="89"/>
      <c r="BO26" s="89"/>
      <c r="BP26" s="86"/>
      <c r="BQ26" s="89"/>
      <c r="BR26" s="89"/>
      <c r="BS26" s="89"/>
      <c r="BT26" s="42"/>
      <c r="BU26" s="42"/>
      <c r="BV26" s="42"/>
    </row>
    <row r="27" spans="1:74" s="46" customFormat="1" ht="5.0999999999999996" customHeight="1" x14ac:dyDescent="0.25">
      <c r="A27" s="47"/>
      <c r="AS27" s="41"/>
      <c r="AT27" s="42"/>
      <c r="AU27" s="42"/>
      <c r="AV27" s="42"/>
      <c r="AW27" s="42"/>
      <c r="AX27" s="80"/>
      <c r="AY27" s="80"/>
      <c r="AZ27" s="80"/>
      <c r="BA27" s="80"/>
      <c r="BB27" s="80"/>
      <c r="BC27" s="43"/>
      <c r="BD27" s="42"/>
      <c r="BE27" s="42"/>
      <c r="BF27" s="42"/>
      <c r="BG27" s="42"/>
      <c r="BH27" s="42"/>
      <c r="BI27" s="42"/>
      <c r="BJ27" s="42"/>
      <c r="BK27" s="42"/>
      <c r="BL27" s="42"/>
      <c r="BM27" s="88"/>
      <c r="BN27" s="89"/>
      <c r="BO27" s="89"/>
      <c r="BP27" s="89"/>
      <c r="BQ27" s="89"/>
      <c r="BR27" s="89"/>
      <c r="BS27" s="89"/>
      <c r="BT27" s="42"/>
      <c r="BU27" s="42"/>
      <c r="BV27" s="42"/>
    </row>
    <row r="28" spans="1:74" s="46" customFormat="1" ht="5.0999999999999996" customHeight="1" x14ac:dyDescent="0.25">
      <c r="A28" s="47"/>
      <c r="AS28" s="41"/>
      <c r="AT28" s="42"/>
      <c r="AU28" s="42"/>
      <c r="AV28" s="42"/>
      <c r="AW28" s="42"/>
      <c r="AX28" s="80"/>
      <c r="AY28" s="80"/>
      <c r="AZ28" s="80"/>
      <c r="BA28" s="80"/>
      <c r="BB28" s="80"/>
      <c r="BC28" s="43"/>
      <c r="BD28" s="42"/>
      <c r="BE28" s="42"/>
      <c r="BF28" s="42"/>
      <c r="BG28" s="42"/>
      <c r="BH28" s="42"/>
      <c r="BI28" s="42"/>
      <c r="BJ28" s="42"/>
      <c r="BK28" s="42"/>
      <c r="BL28" s="42"/>
      <c r="BM28" s="88"/>
      <c r="BN28" s="86"/>
      <c r="BO28" s="89"/>
      <c r="BP28" s="89"/>
      <c r="BQ28" s="89"/>
      <c r="BR28" s="89"/>
      <c r="BS28" s="89"/>
      <c r="BT28" s="42"/>
      <c r="BU28" s="42"/>
      <c r="BV28" s="42"/>
    </row>
    <row r="29" spans="1:74" s="46" customFormat="1" ht="15" customHeight="1" x14ac:dyDescent="0.25">
      <c r="A29" s="47" t="s">
        <v>83</v>
      </c>
      <c r="B29" s="211" t="s">
        <v>87</v>
      </c>
      <c r="C29" s="211"/>
      <c r="D29" s="211"/>
      <c r="E29" s="211"/>
      <c r="F29" s="211"/>
      <c r="G29" s="211"/>
      <c r="H29" s="211"/>
      <c r="I29" s="211"/>
      <c r="J29" s="211"/>
      <c r="K29" s="211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41"/>
      <c r="AT29" s="42"/>
      <c r="AU29" s="42"/>
      <c r="AV29" s="42"/>
      <c r="AW29" s="42"/>
      <c r="AX29" s="80"/>
      <c r="AY29" s="80"/>
      <c r="AZ29" s="80"/>
      <c r="BA29" s="80"/>
      <c r="BB29" s="80"/>
      <c r="BC29" s="43"/>
      <c r="BD29" s="42"/>
      <c r="BE29" s="42"/>
      <c r="BF29" s="42"/>
      <c r="BG29" s="42"/>
      <c r="BH29" s="42"/>
      <c r="BI29" s="42"/>
      <c r="BJ29" s="42"/>
      <c r="BK29" s="42"/>
      <c r="BL29" s="42"/>
      <c r="BM29" s="88"/>
      <c r="BN29" s="89"/>
      <c r="BO29" s="89"/>
      <c r="BP29" s="89"/>
      <c r="BQ29" s="89"/>
      <c r="BR29" s="89"/>
      <c r="BS29" s="89"/>
      <c r="BT29" s="42"/>
      <c r="BU29" s="42"/>
      <c r="BV29" s="42"/>
    </row>
    <row r="30" spans="1:74" s="46" customFormat="1" ht="5.0999999999999996" customHeight="1" x14ac:dyDescent="0.25">
      <c r="A30" s="47"/>
      <c r="AS30" s="41"/>
      <c r="AT30" s="42"/>
      <c r="AU30" s="42"/>
      <c r="AV30" s="42"/>
      <c r="AW30" s="42"/>
      <c r="AX30" s="80"/>
      <c r="AY30" s="80"/>
      <c r="AZ30" s="80"/>
      <c r="BA30" s="80"/>
      <c r="BB30" s="80"/>
      <c r="BC30" s="43"/>
      <c r="BD30" s="42"/>
      <c r="BE30" s="42"/>
      <c r="BF30" s="42"/>
      <c r="BG30" s="42"/>
      <c r="BH30" s="42"/>
      <c r="BI30" s="42"/>
      <c r="BJ30" s="42"/>
      <c r="BK30" s="42"/>
      <c r="BL30" s="42"/>
      <c r="BM30" s="88"/>
      <c r="BN30" s="89"/>
      <c r="BO30" s="89"/>
      <c r="BP30" s="89"/>
      <c r="BQ30" s="89"/>
      <c r="BR30" s="89"/>
      <c r="BS30" s="89"/>
      <c r="BT30" s="42"/>
      <c r="BU30" s="42"/>
      <c r="BV30" s="42"/>
    </row>
    <row r="31" spans="1:74" s="38" customFormat="1" ht="14.25" x14ac:dyDescent="0.2">
      <c r="A31" s="151" t="s">
        <v>88</v>
      </c>
      <c r="B31" s="152" t="s">
        <v>148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4"/>
      <c r="AT31" s="91"/>
      <c r="AU31" s="33"/>
      <c r="AV31" s="33"/>
      <c r="AW31" s="33"/>
      <c r="AX31" s="33"/>
      <c r="AY31" s="33"/>
      <c r="AZ31" s="33"/>
      <c r="BA31" s="33"/>
      <c r="BB31" s="33"/>
      <c r="BC31" s="92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</row>
    <row r="32" spans="1:74" s="46" customFormat="1" ht="5.0999999999999996" customHeight="1" x14ac:dyDescent="0.2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5"/>
      <c r="AT32" s="68"/>
      <c r="AU32" s="42"/>
      <c r="AV32" s="42"/>
      <c r="AW32" s="42"/>
      <c r="AX32" s="42"/>
      <c r="AY32" s="42"/>
      <c r="AZ32" s="42"/>
      <c r="BA32" s="42"/>
      <c r="BB32" s="42"/>
      <c r="BC32" s="43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</row>
    <row r="33" spans="1:74" s="46" customFormat="1" ht="14.25" x14ac:dyDescent="0.2">
      <c r="A33" s="47" t="s">
        <v>89</v>
      </c>
      <c r="B33" s="40" t="s">
        <v>149</v>
      </c>
      <c r="C33" s="40"/>
      <c r="D33" s="40"/>
      <c r="E33" s="40"/>
      <c r="F33" s="40"/>
      <c r="G33" s="40"/>
      <c r="H33" s="40"/>
      <c r="I33" s="40"/>
      <c r="J33" s="40"/>
      <c r="X33" s="46" t="s">
        <v>92</v>
      </c>
      <c r="Y33" s="46" t="s">
        <v>91</v>
      </c>
      <c r="AS33" s="41"/>
      <c r="AT33" s="68"/>
      <c r="AU33" s="42"/>
      <c r="AV33" s="42"/>
      <c r="AW33" s="42"/>
      <c r="AX33" s="42"/>
      <c r="AY33" s="42"/>
      <c r="AZ33" s="42"/>
      <c r="BA33" s="42"/>
      <c r="BB33" s="42"/>
      <c r="BC33" s="43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</row>
    <row r="34" spans="1:74" s="46" customFormat="1" ht="14.25" x14ac:dyDescent="0.2">
      <c r="A34" s="47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96"/>
      <c r="X34" s="52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41"/>
      <c r="AT34" s="68"/>
      <c r="AU34" s="42"/>
      <c r="AV34" s="42"/>
      <c r="AW34" s="42"/>
      <c r="AX34" s="42"/>
      <c r="AY34" s="42"/>
      <c r="AZ34" s="42"/>
      <c r="BA34" s="42"/>
      <c r="BB34" s="42"/>
      <c r="BC34" s="43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</row>
    <row r="35" spans="1:74" s="46" customFormat="1" ht="14.25" x14ac:dyDescent="0.2">
      <c r="A35" s="47" t="s">
        <v>96</v>
      </c>
      <c r="B35" s="46" t="s">
        <v>93</v>
      </c>
      <c r="X35" s="46" t="s">
        <v>90</v>
      </c>
      <c r="Y35" s="46" t="s">
        <v>95</v>
      </c>
      <c r="AS35" s="41"/>
      <c r="AT35" s="68"/>
      <c r="AU35" s="42"/>
      <c r="AV35" s="42"/>
      <c r="AW35" s="42"/>
      <c r="AX35" s="42"/>
      <c r="AY35" s="42"/>
      <c r="AZ35" s="42"/>
      <c r="BA35" s="42"/>
      <c r="BB35" s="42"/>
      <c r="BC35" s="43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</row>
    <row r="36" spans="1:74" s="46" customFormat="1" ht="14.25" x14ac:dyDescent="0.2">
      <c r="A36" s="47"/>
      <c r="B36" s="203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96"/>
      <c r="X36" s="52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41"/>
      <c r="AT36" s="42"/>
      <c r="AU36" s="42"/>
      <c r="AV36" s="42"/>
      <c r="AW36" s="42"/>
      <c r="AX36" s="42"/>
      <c r="AY36" s="42"/>
      <c r="AZ36" s="42"/>
      <c r="BA36" s="42"/>
      <c r="BB36" s="42"/>
      <c r="BC36" s="43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</row>
    <row r="37" spans="1:74" s="46" customFormat="1" ht="14.25" x14ac:dyDescent="0.2">
      <c r="A37" s="47" t="s">
        <v>94</v>
      </c>
      <c r="B37" s="46" t="s">
        <v>97</v>
      </c>
      <c r="AS37" s="41"/>
      <c r="AT37" s="42"/>
      <c r="AU37" s="42"/>
      <c r="AV37" s="42"/>
      <c r="AW37" s="42"/>
      <c r="AX37" s="42"/>
      <c r="AY37" s="42"/>
      <c r="AZ37" s="42"/>
      <c r="BA37" s="42"/>
      <c r="BB37" s="42"/>
      <c r="BC37" s="43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</row>
    <row r="38" spans="1:74" s="46" customFormat="1" ht="14.25" x14ac:dyDescent="0.2">
      <c r="A38" s="47"/>
      <c r="B38" s="198"/>
      <c r="C38" s="198"/>
      <c r="D38" s="198"/>
      <c r="E38" s="198"/>
      <c r="F38" s="149"/>
      <c r="G38" s="198"/>
      <c r="H38" s="198"/>
      <c r="I38" s="198"/>
      <c r="J38" s="198"/>
      <c r="K38" s="198"/>
      <c r="L38" s="198"/>
      <c r="M38" s="198"/>
      <c r="N38" s="198"/>
      <c r="O38" s="55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97"/>
      <c r="AK38" s="204"/>
      <c r="AL38" s="201"/>
      <c r="AM38" s="201"/>
      <c r="AN38" s="201"/>
      <c r="AO38" s="201"/>
      <c r="AP38" s="201"/>
      <c r="AQ38" s="201"/>
      <c r="AR38" s="202"/>
      <c r="AS38" s="41"/>
      <c r="AT38" s="42" t="s">
        <v>47</v>
      </c>
      <c r="AU38" s="42">
        <v>2</v>
      </c>
      <c r="AV38" s="42"/>
      <c r="AW38" s="42"/>
      <c r="AX38" s="42"/>
      <c r="AY38" s="42"/>
      <c r="AZ38" s="42"/>
      <c r="BA38" s="42"/>
      <c r="BB38" s="42"/>
      <c r="BC38" s="42">
        <f>IF(AW57&lt;&gt;AZ35,#REF!,0)</f>
        <v>0</v>
      </c>
      <c r="BD38" s="42">
        <f>IF(AW57&lt;&gt;AZ35,AV96,0)</f>
        <v>0</v>
      </c>
      <c r="BE38" s="42">
        <f>IF(AW57&lt;&gt;AZ35,AV94,0)</f>
        <v>0</v>
      </c>
      <c r="BF38" s="42">
        <f>IF(AW57&lt;&gt;AZ35,AV95,0)</f>
        <v>0</v>
      </c>
      <c r="BG38" s="42">
        <f>IF(AW57=AZ34,0,AY93)</f>
        <v>0</v>
      </c>
      <c r="BH38" s="42">
        <f>IF(AW57=AZ34,0,#REF!)</f>
        <v>0</v>
      </c>
      <c r="BI38" s="42" t="e">
        <f>#REF!</f>
        <v>#REF!</v>
      </c>
      <c r="BJ38" s="42">
        <f>AY94</f>
        <v>0</v>
      </c>
      <c r="BK38" s="42">
        <f>IF(AW57=AZ34,0,#REF!)</f>
        <v>0</v>
      </c>
      <c r="BL38" s="42">
        <f>IF(AW57=AZ34,0,#REF!)</f>
        <v>0</v>
      </c>
      <c r="BM38" s="42">
        <f>BB93</f>
        <v>0</v>
      </c>
      <c r="BN38" s="44" t="e">
        <f>IF(#REF!=AV34,1,IF(#REF!=AV35,2,IF(#REF!=AV36,3,0)))</f>
        <v>#REF!</v>
      </c>
      <c r="BO38" s="42" t="e">
        <f>IF(OR(#REF!=#REF!,#REF!=""),0,1)</f>
        <v>#REF!</v>
      </c>
      <c r="BP38" s="45" t="e">
        <f>SUM(BC38:BO38)+BL34</f>
        <v>#REF!</v>
      </c>
      <c r="BQ38" s="56" t="e">
        <f>BP38+SUM(BC53:BC54)+BG53</f>
        <v>#REF!</v>
      </c>
      <c r="BR38" s="42"/>
      <c r="BS38" s="42"/>
      <c r="BT38" s="42"/>
      <c r="BU38" s="42"/>
      <c r="BV38" s="42"/>
    </row>
    <row r="39" spans="1:74" s="51" customFormat="1" ht="12.75" customHeight="1" x14ac:dyDescent="0.2">
      <c r="A39" s="47"/>
      <c r="B39" s="57" t="s">
        <v>98</v>
      </c>
      <c r="C39" s="57"/>
      <c r="D39" s="57"/>
      <c r="E39" s="57"/>
      <c r="F39" s="57"/>
      <c r="G39" s="57"/>
      <c r="H39" s="57" t="s">
        <v>99</v>
      </c>
      <c r="I39" s="57"/>
      <c r="J39" s="58"/>
      <c r="K39" s="57"/>
      <c r="L39" s="57"/>
      <c r="M39" s="57"/>
      <c r="N39" s="57"/>
      <c r="O39" s="59"/>
      <c r="P39" s="59"/>
      <c r="Q39" s="59"/>
      <c r="R39" s="59"/>
      <c r="S39" s="59"/>
      <c r="T39" s="59" t="s">
        <v>100</v>
      </c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 t="s">
        <v>101</v>
      </c>
      <c r="AM39" s="59"/>
      <c r="AN39" s="59"/>
      <c r="AO39" s="59"/>
      <c r="AP39" s="59"/>
      <c r="AQ39" s="59"/>
      <c r="AR39" s="59"/>
      <c r="AS39" s="49"/>
      <c r="AT39" s="42" t="s">
        <v>51</v>
      </c>
      <c r="AU39" s="50">
        <v>2</v>
      </c>
      <c r="AV39" s="42"/>
      <c r="AW39" s="42"/>
      <c r="AX39" s="42"/>
      <c r="AY39" s="42"/>
      <c r="AZ39" s="42"/>
      <c r="BA39" s="42"/>
      <c r="BB39" s="42"/>
      <c r="BC39" s="43"/>
      <c r="BD39" s="42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</row>
    <row r="40" spans="1:74" s="51" customFormat="1" ht="14.25" x14ac:dyDescent="0.2">
      <c r="A40" s="47" t="s">
        <v>137</v>
      </c>
      <c r="B40" s="197" t="s">
        <v>102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46"/>
      <c r="AK40" s="46"/>
      <c r="AL40" s="46"/>
      <c r="AM40" s="46"/>
      <c r="AN40" s="46"/>
      <c r="AO40" s="46"/>
      <c r="AP40" s="46"/>
      <c r="AQ40" s="46"/>
      <c r="AR40" s="46"/>
      <c r="AS40" s="49"/>
      <c r="AT40" s="42" t="s">
        <v>32</v>
      </c>
      <c r="AU40" s="50">
        <v>2</v>
      </c>
      <c r="AV40" s="42"/>
      <c r="AW40" s="42"/>
      <c r="AX40" s="42"/>
      <c r="AY40" s="42"/>
      <c r="AZ40" s="42"/>
      <c r="BA40" s="42"/>
      <c r="BB40" s="42"/>
      <c r="BC40" s="44" t="s">
        <v>33</v>
      </c>
      <c r="BD40" s="44" t="s">
        <v>34</v>
      </c>
      <c r="BE40" s="44" t="s">
        <v>35</v>
      </c>
      <c r="BF40" s="44" t="s">
        <v>36</v>
      </c>
      <c r="BG40" s="44" t="s">
        <v>37</v>
      </c>
      <c r="BH40" s="44" t="s">
        <v>38</v>
      </c>
      <c r="BI40" s="44" t="s">
        <v>39</v>
      </c>
      <c r="BJ40" s="44" t="s">
        <v>40</v>
      </c>
      <c r="BK40" s="44" t="s">
        <v>41</v>
      </c>
      <c r="BL40" s="44" t="s">
        <v>42</v>
      </c>
      <c r="BM40" s="44" t="s">
        <v>43</v>
      </c>
      <c r="BN40" s="44" t="s">
        <v>44</v>
      </c>
      <c r="BO40" s="44" t="s">
        <v>166</v>
      </c>
      <c r="BP40" s="53" t="s">
        <v>45</v>
      </c>
      <c r="BQ40" s="54" t="s">
        <v>46</v>
      </c>
      <c r="BR40" s="44"/>
      <c r="BS40" s="44"/>
      <c r="BT40" s="44"/>
      <c r="BU40" s="44"/>
      <c r="BV40" s="42"/>
    </row>
    <row r="41" spans="1:74" s="46" customFormat="1" ht="14.25" x14ac:dyDescent="0.2">
      <c r="A41" s="47"/>
      <c r="B41" s="198"/>
      <c r="C41" s="198"/>
      <c r="D41" s="198"/>
      <c r="E41" s="198"/>
      <c r="F41" s="149"/>
      <c r="G41" s="198"/>
      <c r="H41" s="198"/>
      <c r="I41" s="198"/>
      <c r="J41" s="198"/>
      <c r="K41" s="198"/>
      <c r="L41" s="198"/>
      <c r="M41" s="198"/>
      <c r="N41" s="198"/>
      <c r="O41" s="55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41"/>
      <c r="AT41" s="42" t="s">
        <v>47</v>
      </c>
      <c r="AU41" s="42">
        <v>2</v>
      </c>
      <c r="AV41" s="42"/>
      <c r="AW41" s="42"/>
      <c r="AX41" s="42"/>
      <c r="AY41" s="42"/>
      <c r="AZ41" s="42"/>
      <c r="BA41" s="42"/>
      <c r="BB41" s="42"/>
      <c r="BC41" s="42">
        <f>IF(AW57&lt;&gt;AZ38,#REF!,0)</f>
        <v>0</v>
      </c>
      <c r="BD41" s="42">
        <f>IF(AW57&lt;&gt;AZ38,AV100,0)</f>
        <v>0</v>
      </c>
      <c r="BE41" s="42">
        <f>IF(AW57&lt;&gt;AZ38,AV98,0)</f>
        <v>0</v>
      </c>
      <c r="BF41" s="42">
        <f>IF(AW57&lt;&gt;AZ38,AV99,0)</f>
        <v>0</v>
      </c>
      <c r="BG41" s="42">
        <f>IF(AW57=AZ37,0,AY97)</f>
        <v>0</v>
      </c>
      <c r="BH41" s="42">
        <f>IF(AW57=AZ37,0,#REF!)</f>
        <v>0</v>
      </c>
      <c r="BI41" s="42" t="e">
        <f>#REF!</f>
        <v>#REF!</v>
      </c>
      <c r="BJ41" s="42">
        <f>AY98</f>
        <v>0</v>
      </c>
      <c r="BK41" s="42">
        <f>IF(AW57=AZ37,0,#REF!)</f>
        <v>0</v>
      </c>
      <c r="BL41" s="42">
        <f>IF(AW57=AZ37,0,#REF!)</f>
        <v>0</v>
      </c>
      <c r="BM41" s="42">
        <f>BB97</f>
        <v>0</v>
      </c>
      <c r="BN41" s="44" t="e">
        <f>IF(#REF!=AV37,1,IF(#REF!=AV38,2,IF(#REF!=AV39,3,0)))</f>
        <v>#REF!</v>
      </c>
      <c r="BO41" s="42" t="e">
        <f>IF(OR(#REF!=#REF!,#REF!=""),0,1)</f>
        <v>#REF!</v>
      </c>
      <c r="BP41" s="45" t="e">
        <f>SUM(BC41:BO41)+BL37</f>
        <v>#REF!</v>
      </c>
      <c r="BQ41" s="56" t="e">
        <f>BP41+SUM(BC53:BC54)+BG53</f>
        <v>#REF!</v>
      </c>
      <c r="BR41" s="42"/>
      <c r="BS41" s="42"/>
      <c r="BT41" s="42"/>
      <c r="BU41" s="42"/>
      <c r="BV41" s="42"/>
    </row>
    <row r="42" spans="1:74" s="51" customFormat="1" ht="12" customHeight="1" x14ac:dyDescent="0.2">
      <c r="A42" s="47"/>
      <c r="B42" s="57" t="s">
        <v>48</v>
      </c>
      <c r="C42" s="57"/>
      <c r="D42" s="57"/>
      <c r="E42" s="57"/>
      <c r="F42" s="57"/>
      <c r="G42" s="57"/>
      <c r="H42" s="57" t="s">
        <v>49</v>
      </c>
      <c r="I42" s="57"/>
      <c r="J42" s="58"/>
      <c r="K42" s="57"/>
      <c r="L42" s="57"/>
      <c r="M42" s="57"/>
      <c r="N42" s="57"/>
      <c r="O42" s="59"/>
      <c r="P42" s="59"/>
      <c r="Q42" s="59"/>
      <c r="R42" s="59"/>
      <c r="S42" s="59"/>
      <c r="T42" s="59" t="s">
        <v>103</v>
      </c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49"/>
      <c r="AT42" s="42" t="s">
        <v>51</v>
      </c>
      <c r="AU42" s="50">
        <v>2</v>
      </c>
      <c r="AV42" s="42"/>
      <c r="AW42" s="42"/>
      <c r="AX42" s="42"/>
      <c r="AY42" s="42"/>
      <c r="AZ42" s="42"/>
      <c r="BA42" s="42"/>
      <c r="BB42" s="42"/>
      <c r="BC42" s="43"/>
      <c r="BD42" s="42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</row>
    <row r="43" spans="1:74" s="46" customFormat="1" ht="14.25" x14ac:dyDescent="0.2">
      <c r="A43" s="47" t="s">
        <v>138</v>
      </c>
      <c r="B43" s="40" t="s">
        <v>150</v>
      </c>
      <c r="C43" s="40"/>
      <c r="D43" s="40"/>
      <c r="E43" s="40"/>
      <c r="F43" s="40"/>
      <c r="G43" s="40"/>
      <c r="H43" s="40"/>
      <c r="I43" s="40"/>
      <c r="AS43" s="41"/>
      <c r="AT43" s="68"/>
      <c r="AU43" s="42"/>
      <c r="AV43" s="42"/>
      <c r="AW43" s="42"/>
      <c r="AX43" s="42"/>
      <c r="AY43" s="42"/>
      <c r="AZ43" s="42"/>
      <c r="BA43" s="42"/>
      <c r="BB43" s="42"/>
      <c r="BC43" s="43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</row>
    <row r="44" spans="1:74" s="46" customFormat="1" ht="14.25" x14ac:dyDescent="0.2">
      <c r="A44" s="47"/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96"/>
      <c r="X44" s="52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41"/>
      <c r="AT44" s="68"/>
      <c r="AU44" s="42"/>
      <c r="AV44" s="42"/>
      <c r="AW44" s="42"/>
      <c r="AX44" s="42"/>
      <c r="AY44" s="42"/>
      <c r="AZ44" s="42"/>
      <c r="BA44" s="42"/>
      <c r="BB44" s="42"/>
      <c r="BC44" s="43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</row>
    <row r="45" spans="1:74" s="46" customFormat="1" ht="14.25" x14ac:dyDescent="0.2">
      <c r="A45" s="47" t="s">
        <v>139</v>
      </c>
      <c r="B45" s="46" t="s">
        <v>93</v>
      </c>
      <c r="X45" s="46" t="s">
        <v>140</v>
      </c>
      <c r="Y45" s="46" t="s">
        <v>95</v>
      </c>
      <c r="AS45" s="41"/>
      <c r="AT45" s="68"/>
      <c r="AU45" s="42"/>
      <c r="AV45" s="42"/>
      <c r="AW45" s="42"/>
      <c r="AX45" s="42"/>
      <c r="AY45" s="42"/>
      <c r="AZ45" s="42"/>
      <c r="BA45" s="42"/>
      <c r="BB45" s="42"/>
      <c r="BC45" s="43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</row>
    <row r="46" spans="1:74" s="46" customFormat="1" ht="14.25" x14ac:dyDescent="0.2">
      <c r="A46" s="47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96"/>
      <c r="X46" s="52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41"/>
      <c r="AT46" s="42"/>
      <c r="AU46" s="42"/>
      <c r="AV46" s="42"/>
      <c r="AW46" s="42"/>
      <c r="AX46" s="42"/>
      <c r="AY46" s="42"/>
      <c r="AZ46" s="42"/>
      <c r="BA46" s="42"/>
      <c r="BB46" s="42"/>
      <c r="BC46" s="43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</row>
    <row r="47" spans="1:74" s="46" customFormat="1" ht="14.25" x14ac:dyDescent="0.2">
      <c r="A47" s="47" t="s">
        <v>141</v>
      </c>
      <c r="B47" s="46" t="s">
        <v>97</v>
      </c>
      <c r="AS47" s="41"/>
      <c r="AT47" s="42"/>
      <c r="AU47" s="42"/>
      <c r="AV47" s="42"/>
      <c r="AW47" s="42"/>
      <c r="AX47" s="42"/>
      <c r="AY47" s="42"/>
      <c r="AZ47" s="42"/>
      <c r="BA47" s="42"/>
      <c r="BB47" s="42"/>
      <c r="BC47" s="43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</row>
    <row r="48" spans="1:74" s="46" customFormat="1" ht="14.25" x14ac:dyDescent="0.2">
      <c r="A48" s="47"/>
      <c r="B48" s="198"/>
      <c r="C48" s="198"/>
      <c r="D48" s="198"/>
      <c r="E48" s="198"/>
      <c r="F48" s="149"/>
      <c r="G48" s="198"/>
      <c r="H48" s="198"/>
      <c r="I48" s="198"/>
      <c r="J48" s="198"/>
      <c r="K48" s="198"/>
      <c r="L48" s="198"/>
      <c r="M48" s="198"/>
      <c r="N48" s="198"/>
      <c r="O48" s="55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97"/>
      <c r="AK48" s="200"/>
      <c r="AL48" s="201"/>
      <c r="AM48" s="201"/>
      <c r="AN48" s="201"/>
      <c r="AO48" s="201"/>
      <c r="AP48" s="201"/>
      <c r="AQ48" s="201"/>
      <c r="AR48" s="202"/>
      <c r="AS48" s="41"/>
      <c r="AT48" s="42" t="s">
        <v>47</v>
      </c>
      <c r="AU48" s="42">
        <v>2</v>
      </c>
      <c r="AV48" s="42"/>
      <c r="AW48" s="42"/>
      <c r="AX48" s="42"/>
      <c r="AY48" s="42"/>
      <c r="AZ48" s="42"/>
      <c r="BA48" s="42"/>
      <c r="BB48" s="42"/>
      <c r="BC48" s="42" t="e">
        <f>IF(#REF!&lt;&gt;AZ45,#REF!,0)</f>
        <v>#REF!</v>
      </c>
      <c r="BD48" s="42" t="e">
        <f>IF(#REF!&lt;&gt;AZ45,AV106,0)</f>
        <v>#REF!</v>
      </c>
      <c r="BE48" s="42" t="e">
        <f>IF(#REF!&lt;&gt;AZ45,AV104,0)</f>
        <v>#REF!</v>
      </c>
      <c r="BF48" s="42" t="e">
        <f>IF(#REF!&lt;&gt;AZ45,AV105,0)</f>
        <v>#REF!</v>
      </c>
      <c r="BG48" s="42" t="e">
        <f>IF(#REF!=AZ44,0,AY103)</f>
        <v>#REF!</v>
      </c>
      <c r="BH48" s="42" t="e">
        <f>IF(#REF!=AZ44,0,#REF!)</f>
        <v>#REF!</v>
      </c>
      <c r="BI48" s="42" t="e">
        <f>#REF!</f>
        <v>#REF!</v>
      </c>
      <c r="BJ48" s="42">
        <f>AY104</f>
        <v>0</v>
      </c>
      <c r="BK48" s="42" t="e">
        <f>IF(#REF!=AZ44,0,#REF!)</f>
        <v>#REF!</v>
      </c>
      <c r="BL48" s="42" t="e">
        <f>IF(#REF!=AZ44,0,#REF!)</f>
        <v>#REF!</v>
      </c>
      <c r="BM48" s="42">
        <f>BB103</f>
        <v>0</v>
      </c>
      <c r="BN48" s="44" t="e">
        <f>IF(#REF!=AV44,1,IF(#REF!=AV45,2,IF(#REF!=AV46,3,0)))</f>
        <v>#REF!</v>
      </c>
      <c r="BO48" s="42" t="e">
        <f>IF(OR(Y64=B64,#REF!=""),0,1)</f>
        <v>#REF!</v>
      </c>
      <c r="BP48" s="45" t="e">
        <f>SUM(BC48:BO48)+BL44</f>
        <v>#REF!</v>
      </c>
      <c r="BQ48" s="56" t="e">
        <f>BP48+SUM(#REF!)+#REF!</f>
        <v>#REF!</v>
      </c>
      <c r="BR48" s="42"/>
      <c r="BS48" s="42"/>
      <c r="BT48" s="42"/>
      <c r="BU48" s="42"/>
      <c r="BV48" s="42"/>
    </row>
    <row r="49" spans="1:74" s="51" customFormat="1" ht="9.9499999999999993" customHeight="1" x14ac:dyDescent="0.2">
      <c r="A49" s="47"/>
      <c r="B49" s="57" t="s">
        <v>98</v>
      </c>
      <c r="C49" s="57"/>
      <c r="D49" s="57"/>
      <c r="E49" s="57"/>
      <c r="F49" s="57"/>
      <c r="G49" s="57"/>
      <c r="H49" s="57" t="s">
        <v>99</v>
      </c>
      <c r="I49" s="57"/>
      <c r="J49" s="58"/>
      <c r="K49" s="57"/>
      <c r="L49" s="57"/>
      <c r="M49" s="57"/>
      <c r="N49" s="57"/>
      <c r="O49" s="59"/>
      <c r="P49" s="59"/>
      <c r="Q49" s="59"/>
      <c r="R49" s="59"/>
      <c r="S49" s="59"/>
      <c r="T49" s="59" t="s">
        <v>100</v>
      </c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 t="s">
        <v>101</v>
      </c>
      <c r="AM49" s="59"/>
      <c r="AN49" s="59"/>
      <c r="AO49" s="59"/>
      <c r="AP49" s="59"/>
      <c r="AQ49" s="59"/>
      <c r="AR49" s="59"/>
      <c r="AS49" s="49"/>
      <c r="AT49" s="42" t="s">
        <v>51</v>
      </c>
      <c r="AU49" s="50">
        <v>2</v>
      </c>
      <c r="AV49" s="42"/>
      <c r="AW49" s="42"/>
      <c r="AX49" s="42"/>
      <c r="AY49" s="42"/>
      <c r="AZ49" s="42"/>
      <c r="BA49" s="42"/>
      <c r="BB49" s="42"/>
      <c r="BC49" s="43"/>
      <c r="BD49" s="42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</row>
    <row r="50" spans="1:74" s="51" customFormat="1" ht="14.25" x14ac:dyDescent="0.2">
      <c r="A50" s="47" t="s">
        <v>142</v>
      </c>
      <c r="B50" s="197" t="s">
        <v>102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46"/>
      <c r="AK50" s="46"/>
      <c r="AL50" s="46"/>
      <c r="AM50" s="46"/>
      <c r="AN50" s="46"/>
      <c r="AO50" s="46"/>
      <c r="AP50" s="46"/>
      <c r="AQ50" s="46"/>
      <c r="AR50" s="46"/>
      <c r="AS50" s="49"/>
      <c r="AT50" s="42" t="s">
        <v>32</v>
      </c>
      <c r="AU50" s="50">
        <v>2</v>
      </c>
      <c r="AV50" s="42"/>
      <c r="AW50" s="42"/>
      <c r="AX50" s="42"/>
      <c r="AY50" s="42"/>
      <c r="AZ50" s="42"/>
      <c r="BA50" s="42"/>
      <c r="BB50" s="42"/>
      <c r="BC50" s="44" t="s">
        <v>33</v>
      </c>
      <c r="BD50" s="44" t="s">
        <v>34</v>
      </c>
      <c r="BE50" s="44" t="s">
        <v>35</v>
      </c>
      <c r="BF50" s="44" t="s">
        <v>36</v>
      </c>
      <c r="BG50" s="44" t="s">
        <v>37</v>
      </c>
      <c r="BH50" s="44" t="s">
        <v>38</v>
      </c>
      <c r="BI50" s="44" t="s">
        <v>39</v>
      </c>
      <c r="BJ50" s="44" t="s">
        <v>40</v>
      </c>
      <c r="BK50" s="44" t="s">
        <v>41</v>
      </c>
      <c r="BL50" s="44" t="s">
        <v>42</v>
      </c>
      <c r="BM50" s="44" t="s">
        <v>43</v>
      </c>
      <c r="BN50" s="44" t="s">
        <v>44</v>
      </c>
      <c r="BO50" s="44" t="s">
        <v>166</v>
      </c>
      <c r="BP50" s="53" t="s">
        <v>45</v>
      </c>
      <c r="BQ50" s="54" t="s">
        <v>46</v>
      </c>
      <c r="BR50" s="44"/>
      <c r="BS50" s="44"/>
      <c r="BT50" s="44"/>
      <c r="BU50" s="44"/>
      <c r="BV50" s="42"/>
    </row>
    <row r="51" spans="1:74" s="46" customFormat="1" ht="14.25" x14ac:dyDescent="0.2">
      <c r="A51" s="47"/>
      <c r="B51" s="198"/>
      <c r="C51" s="198"/>
      <c r="D51" s="198"/>
      <c r="E51" s="198"/>
      <c r="F51" s="149"/>
      <c r="G51" s="198"/>
      <c r="H51" s="198"/>
      <c r="I51" s="198"/>
      <c r="J51" s="198"/>
      <c r="K51" s="198"/>
      <c r="L51" s="198"/>
      <c r="M51" s="198"/>
      <c r="N51" s="198"/>
      <c r="O51" s="55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41"/>
      <c r="AT51" s="42" t="s">
        <v>47</v>
      </c>
      <c r="AU51" s="42">
        <v>2</v>
      </c>
      <c r="AV51" s="42"/>
      <c r="AW51" s="42"/>
      <c r="AX51" s="42"/>
      <c r="AY51" s="42"/>
      <c r="AZ51" s="42"/>
      <c r="BA51" s="42"/>
      <c r="BB51" s="42"/>
      <c r="BC51" s="42" t="e">
        <f>IF(#REF!&lt;&gt;AZ48,#REF!,0)</f>
        <v>#REF!</v>
      </c>
      <c r="BD51" s="42" t="e">
        <f>IF(#REF!&lt;&gt;AZ48,AV110,0)</f>
        <v>#REF!</v>
      </c>
      <c r="BE51" s="42" t="e">
        <f>IF(#REF!&lt;&gt;AZ48,AV108,0)</f>
        <v>#REF!</v>
      </c>
      <c r="BF51" s="42" t="e">
        <f>IF(#REF!&lt;&gt;AZ48,AV109,0)</f>
        <v>#REF!</v>
      </c>
      <c r="BG51" s="42" t="e">
        <f>IF(#REF!=AZ47,0,AY107)</f>
        <v>#REF!</v>
      </c>
      <c r="BH51" s="42" t="e">
        <f>IF(#REF!=AZ47,0,#REF!)</f>
        <v>#REF!</v>
      </c>
      <c r="BI51" s="42" t="e">
        <f>#REF!</f>
        <v>#REF!</v>
      </c>
      <c r="BJ51" s="42">
        <f>AY108</f>
        <v>0</v>
      </c>
      <c r="BK51" s="42" t="e">
        <f>IF(#REF!=AZ47,0,#REF!)</f>
        <v>#REF!</v>
      </c>
      <c r="BL51" s="42" t="e">
        <f>IF(#REF!=AZ47,0,#REF!)</f>
        <v>#REF!</v>
      </c>
      <c r="BM51" s="42">
        <f>BB107</f>
        <v>0</v>
      </c>
      <c r="BN51" s="44" t="e">
        <f>IF(#REF!=AV47,1,IF(#REF!=AV48,2,IF(#REF!=AV49,3,0)))</f>
        <v>#REF!</v>
      </c>
      <c r="BO51" s="42" t="e">
        <f>IF(OR(Y68=B68,#REF!=""),0,1)</f>
        <v>#REF!</v>
      </c>
      <c r="BP51" s="45" t="e">
        <f>SUM(BC51:BO51)+BL47</f>
        <v>#REF!</v>
      </c>
      <c r="BQ51" s="56" t="e">
        <f>BP51+SUM(#REF!)+#REF!</f>
        <v>#REF!</v>
      </c>
      <c r="BR51" s="42"/>
      <c r="BS51" s="42"/>
      <c r="BT51" s="42"/>
      <c r="BU51" s="42"/>
      <c r="BV51" s="42"/>
    </row>
    <row r="52" spans="1:74" s="51" customFormat="1" ht="15" customHeight="1" x14ac:dyDescent="0.2">
      <c r="A52" s="47"/>
      <c r="B52" s="57" t="s">
        <v>48</v>
      </c>
      <c r="C52" s="57"/>
      <c r="D52" s="57"/>
      <c r="E52" s="57"/>
      <c r="F52" s="57"/>
      <c r="G52" s="57"/>
      <c r="H52" s="57" t="s">
        <v>49</v>
      </c>
      <c r="I52" s="57"/>
      <c r="J52" s="58"/>
      <c r="K52" s="57"/>
      <c r="L52" s="57"/>
      <c r="M52" s="57"/>
      <c r="N52" s="57"/>
      <c r="O52" s="59"/>
      <c r="P52" s="59"/>
      <c r="Q52" s="59"/>
      <c r="R52" s="59"/>
      <c r="S52" s="59"/>
      <c r="T52" s="59" t="s">
        <v>103</v>
      </c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49"/>
      <c r="AT52" s="42" t="s">
        <v>51</v>
      </c>
      <c r="AU52" s="50">
        <v>2</v>
      </c>
      <c r="AV52" s="42"/>
      <c r="AW52" s="42"/>
      <c r="AX52" s="42"/>
      <c r="AY52" s="42"/>
      <c r="AZ52" s="42"/>
      <c r="BA52" s="42"/>
      <c r="BB52" s="42"/>
      <c r="BC52" s="43"/>
      <c r="BD52" s="42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</row>
    <row r="53" spans="1:74" s="46" customFormat="1" ht="14.25" x14ac:dyDescent="0.2">
      <c r="A53" s="47" t="s">
        <v>143</v>
      </c>
      <c r="B53" s="40" t="s">
        <v>167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X53" s="46" t="s">
        <v>144</v>
      </c>
      <c r="Y53" s="46" t="s">
        <v>104</v>
      </c>
      <c r="AS53" s="41"/>
      <c r="AT53" s="68"/>
      <c r="AU53" s="42"/>
      <c r="AV53" s="42"/>
      <c r="AW53" s="42"/>
      <c r="AX53" s="42"/>
      <c r="AY53" s="42"/>
      <c r="AZ53" s="42"/>
      <c r="BA53" s="42"/>
      <c r="BB53" s="42"/>
      <c r="BC53" s="43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</row>
    <row r="54" spans="1:74" s="46" customFormat="1" ht="14.25" x14ac:dyDescent="0.2">
      <c r="A54" s="47"/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96"/>
      <c r="X54" s="52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41"/>
      <c r="AT54" s="68"/>
      <c r="AU54" s="42"/>
      <c r="AV54" s="42"/>
      <c r="AW54" s="42"/>
      <c r="AX54" s="42"/>
      <c r="AY54" s="42"/>
      <c r="AZ54" s="42"/>
      <c r="BA54" s="42"/>
      <c r="BB54" s="42"/>
      <c r="BC54" s="43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</row>
    <row r="55" spans="1:74" s="46" customFormat="1" ht="14.25" x14ac:dyDescent="0.2">
      <c r="A55" s="47" t="s">
        <v>145</v>
      </c>
      <c r="B55" s="46" t="s">
        <v>155</v>
      </c>
      <c r="AS55" s="41"/>
      <c r="AT55" s="42"/>
      <c r="AU55" s="42"/>
      <c r="AV55" s="42"/>
      <c r="AW55" s="42"/>
      <c r="AX55" s="42"/>
      <c r="AY55" s="42"/>
      <c r="AZ55" s="42"/>
      <c r="BA55" s="42"/>
      <c r="BB55" s="42"/>
      <c r="BC55" s="43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</row>
    <row r="56" spans="1:74" s="46" customFormat="1" ht="14.25" x14ac:dyDescent="0.2">
      <c r="A56" s="47"/>
      <c r="B56" s="194"/>
      <c r="C56" s="194"/>
      <c r="D56" s="194"/>
      <c r="E56" s="194"/>
      <c r="F56" s="194"/>
      <c r="G56" s="194"/>
      <c r="H56" s="194"/>
      <c r="I56" s="96"/>
      <c r="K56" s="46" t="s">
        <v>105</v>
      </c>
      <c r="M56" s="193"/>
      <c r="N56" s="193"/>
      <c r="O56" s="193"/>
      <c r="P56" s="193"/>
      <c r="Q56" s="193"/>
      <c r="R56" s="193"/>
      <c r="S56" s="193"/>
      <c r="T56" s="193"/>
      <c r="U56" s="193"/>
      <c r="V56" s="52"/>
      <c r="W56" s="46" t="s">
        <v>106</v>
      </c>
      <c r="Y56" s="195"/>
      <c r="Z56" s="196"/>
      <c r="AA56" s="196"/>
      <c r="AB56" s="196"/>
      <c r="AC56" s="196"/>
      <c r="AD56" s="196"/>
      <c r="AE56" s="196"/>
      <c r="AF56" s="96"/>
      <c r="AH56" s="99"/>
      <c r="AJ56" s="98"/>
      <c r="AK56" s="98"/>
      <c r="AL56" s="98"/>
      <c r="AM56" s="98"/>
      <c r="AN56" s="98"/>
      <c r="AO56" s="98"/>
      <c r="AP56" s="98"/>
      <c r="AQ56" s="98"/>
      <c r="AR56" s="98"/>
      <c r="AS56" s="100"/>
      <c r="AT56" s="42"/>
      <c r="AU56" s="42"/>
      <c r="AV56" s="42"/>
      <c r="AW56" s="42"/>
      <c r="AX56" s="42"/>
      <c r="AY56" s="42"/>
      <c r="AZ56" s="42"/>
      <c r="BA56" s="42"/>
      <c r="BB56" s="42"/>
      <c r="BC56" s="43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</row>
    <row r="57" spans="1:74" s="46" customFormat="1" ht="14.25" x14ac:dyDescent="0.2">
      <c r="A57" s="48"/>
      <c r="B57" s="101"/>
      <c r="C57" s="101"/>
      <c r="D57" s="101"/>
      <c r="E57" s="101"/>
      <c r="F57" s="101"/>
      <c r="G57" s="101"/>
      <c r="H57" s="101"/>
      <c r="I57" s="96"/>
      <c r="M57" s="98"/>
      <c r="N57" s="98"/>
      <c r="O57" s="98"/>
      <c r="P57" s="98"/>
      <c r="Q57" s="98"/>
      <c r="R57" s="98"/>
      <c r="S57" s="98"/>
      <c r="T57" s="98"/>
      <c r="U57" s="98"/>
      <c r="V57" s="52"/>
      <c r="Y57" s="101"/>
      <c r="Z57" s="101"/>
      <c r="AA57" s="101"/>
      <c r="AB57" s="101"/>
      <c r="AC57" s="101"/>
      <c r="AD57" s="101"/>
      <c r="AE57" s="101"/>
      <c r="AF57" s="96"/>
      <c r="AJ57" s="98"/>
      <c r="AK57" s="98"/>
      <c r="AL57" s="98"/>
      <c r="AM57" s="98"/>
      <c r="AN57" s="98"/>
      <c r="AO57" s="98"/>
      <c r="AP57" s="98"/>
      <c r="AQ57" s="98"/>
      <c r="AR57" s="98"/>
      <c r="AS57" s="5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</row>
    <row r="58" spans="1:74" s="38" customFormat="1" ht="14.25" x14ac:dyDescent="0.2">
      <c r="A58" s="151" t="s">
        <v>107</v>
      </c>
      <c r="B58" s="152" t="s">
        <v>108</v>
      </c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4"/>
      <c r="AT58" s="91"/>
      <c r="AU58" s="33"/>
      <c r="AV58" s="33"/>
      <c r="AW58" s="33"/>
      <c r="AX58" s="33"/>
      <c r="AY58" s="33"/>
      <c r="AZ58" s="33"/>
      <c r="BA58" s="33"/>
      <c r="BB58" s="33"/>
      <c r="BC58" s="92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</row>
    <row r="59" spans="1:74" s="46" customFormat="1" ht="5.0999999999999996" customHeight="1" x14ac:dyDescent="0.2">
      <c r="A59" s="47"/>
      <c r="AS59" s="41"/>
      <c r="AT59" s="42"/>
      <c r="AU59" s="42"/>
      <c r="AV59" s="42"/>
      <c r="AW59" s="42"/>
      <c r="AX59" s="42"/>
      <c r="AY59" s="42"/>
      <c r="AZ59" s="42"/>
      <c r="BA59" s="42"/>
      <c r="BB59" s="42"/>
      <c r="BC59" s="43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</row>
    <row r="60" spans="1:74" s="46" customFormat="1" ht="14.25" x14ac:dyDescent="0.2">
      <c r="A60" s="47"/>
      <c r="B60" s="40" t="s">
        <v>165</v>
      </c>
      <c r="AS60" s="41"/>
      <c r="AT60" s="42"/>
      <c r="AU60" s="42"/>
      <c r="AV60" s="42"/>
      <c r="AW60" s="42"/>
      <c r="AX60" s="42"/>
      <c r="AY60" s="42"/>
      <c r="AZ60" s="42"/>
      <c r="BA60" s="42"/>
      <c r="BB60" s="42"/>
      <c r="BC60" s="43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</row>
    <row r="61" spans="1:74" s="46" customFormat="1" ht="5.0999999999999996" customHeight="1" x14ac:dyDescent="0.2">
      <c r="A61" s="47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X61" s="102"/>
      <c r="Y61" s="102"/>
      <c r="AR61" s="102"/>
      <c r="AS61" s="41"/>
      <c r="AT61" s="42"/>
      <c r="AU61" s="42"/>
      <c r="AV61" s="42"/>
      <c r="AW61" s="42"/>
      <c r="AX61" s="42"/>
      <c r="AY61" s="42"/>
      <c r="AZ61" s="42"/>
      <c r="BA61" s="42"/>
      <c r="BB61" s="42"/>
      <c r="BC61" s="43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</row>
    <row r="62" spans="1:74" s="46" customFormat="1" ht="15" customHeight="1" x14ac:dyDescent="0.2">
      <c r="A62" s="47"/>
      <c r="B62" s="171" t="s">
        <v>109</v>
      </c>
      <c r="C62" s="171"/>
      <c r="D62" s="171"/>
      <c r="E62" s="171"/>
      <c r="F62" s="103"/>
      <c r="G62" s="103"/>
      <c r="H62" s="171" t="s">
        <v>110</v>
      </c>
      <c r="I62" s="171"/>
      <c r="J62" s="171"/>
      <c r="K62" s="171"/>
      <c r="L62" s="171"/>
      <c r="M62" s="171"/>
      <c r="N62" s="171"/>
      <c r="O62" s="171"/>
      <c r="P62" s="103"/>
      <c r="Q62" s="103"/>
      <c r="R62" s="103"/>
      <c r="S62" s="171" t="s">
        <v>111</v>
      </c>
      <c r="T62" s="171"/>
      <c r="U62" s="171"/>
      <c r="V62" s="171"/>
      <c r="X62" s="175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7"/>
      <c r="AS62" s="41"/>
      <c r="AT62" s="42"/>
      <c r="AU62" s="42"/>
      <c r="AV62" s="42"/>
      <c r="AW62" s="42"/>
      <c r="AX62" s="42"/>
      <c r="AY62" s="42"/>
      <c r="AZ62" s="42"/>
      <c r="BA62" s="42"/>
      <c r="BB62" s="42"/>
      <c r="BC62" s="43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</row>
    <row r="63" spans="1:74" s="46" customFormat="1" ht="5.0999999999999996" customHeight="1" x14ac:dyDescent="0.2">
      <c r="A63" s="47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X63" s="102"/>
      <c r="Y63" s="102"/>
      <c r="AR63" s="102"/>
      <c r="AS63" s="41"/>
      <c r="AT63" s="42"/>
      <c r="AU63" s="42"/>
      <c r="AV63" s="42"/>
      <c r="AW63" s="42"/>
      <c r="AX63" s="42"/>
      <c r="AY63" s="42"/>
      <c r="AZ63" s="42"/>
      <c r="BA63" s="42"/>
      <c r="BB63" s="42"/>
      <c r="BC63" s="43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</row>
    <row r="64" spans="1:74" s="38" customFormat="1" ht="12.75" customHeight="1" x14ac:dyDescent="0.2">
      <c r="A64" s="151" t="s">
        <v>112</v>
      </c>
      <c r="B64" s="152" t="s">
        <v>151</v>
      </c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4"/>
      <c r="AT64" s="37"/>
      <c r="AU64" s="33"/>
      <c r="AV64" s="37"/>
      <c r="AW64" s="37"/>
      <c r="AX64" s="37"/>
      <c r="AY64" s="37"/>
      <c r="AZ64" s="37"/>
      <c r="BA64" s="37"/>
      <c r="BB64" s="37"/>
      <c r="BC64" s="92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</row>
    <row r="65" spans="1:74" s="46" customFormat="1" ht="5.0999999999999996" customHeight="1" x14ac:dyDescent="0.2">
      <c r="A65" s="104"/>
      <c r="B65" s="10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8"/>
      <c r="AT65" s="45"/>
      <c r="AU65" s="42"/>
      <c r="AV65" s="45"/>
      <c r="AW65" s="45"/>
      <c r="AX65" s="45"/>
      <c r="AY65" s="45"/>
      <c r="AZ65" s="45"/>
      <c r="BA65" s="45"/>
      <c r="BB65" s="45"/>
      <c r="BC65" s="43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</row>
    <row r="66" spans="1:74" s="46" customFormat="1" ht="53.25" customHeight="1" x14ac:dyDescent="0.2">
      <c r="A66" s="104"/>
      <c r="B66" s="199" t="s">
        <v>164</v>
      </c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10"/>
      <c r="AB66" s="110"/>
      <c r="AC66" s="111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3"/>
      <c r="AQ66" s="110"/>
      <c r="AR66" s="110"/>
      <c r="AS66" s="108"/>
      <c r="AT66" s="45"/>
      <c r="AU66" s="42"/>
      <c r="AV66" s="45"/>
      <c r="AW66" s="45"/>
      <c r="AX66" s="45"/>
      <c r="AY66" s="45"/>
      <c r="AZ66" s="45"/>
      <c r="BA66" s="45"/>
      <c r="BB66" s="45"/>
      <c r="BC66" s="43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</row>
    <row r="67" spans="1:74" s="46" customFormat="1" ht="47.25" customHeight="1" x14ac:dyDescent="0.2">
      <c r="A67" s="104"/>
      <c r="B67" s="114" t="s">
        <v>113</v>
      </c>
      <c r="C67" s="110"/>
      <c r="D67" s="110"/>
      <c r="E67" s="110"/>
      <c r="F67" s="115"/>
      <c r="G67" s="115"/>
      <c r="H67" s="115"/>
      <c r="I67" s="115"/>
      <c r="J67" s="115"/>
      <c r="K67" s="115"/>
      <c r="L67" s="115"/>
      <c r="M67" s="116" t="s">
        <v>114</v>
      </c>
      <c r="N67" s="191"/>
      <c r="O67" s="191"/>
      <c r="P67" s="191"/>
      <c r="Q67" s="191"/>
      <c r="R67" s="191"/>
      <c r="S67" s="191"/>
      <c r="T67" s="191"/>
      <c r="U67" s="191"/>
      <c r="V67" s="191"/>
      <c r="W67" s="109" t="s">
        <v>114</v>
      </c>
      <c r="X67" s="110"/>
      <c r="Y67" s="110"/>
      <c r="Z67" s="110"/>
      <c r="AA67" s="110"/>
      <c r="AB67" s="110"/>
      <c r="AC67" s="117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118"/>
      <c r="AQ67" s="110"/>
      <c r="AR67" s="110"/>
      <c r="AS67" s="108"/>
      <c r="AT67" s="45"/>
      <c r="AU67" s="42"/>
      <c r="AV67" s="45"/>
      <c r="AW67" s="45"/>
      <c r="AX67" s="45"/>
      <c r="AY67" s="45"/>
      <c r="AZ67" s="45"/>
      <c r="BA67" s="45"/>
      <c r="BB67" s="45"/>
      <c r="BC67" s="43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</row>
    <row r="68" spans="1:74" s="46" customFormat="1" ht="12.75" customHeight="1" x14ac:dyDescent="0.2">
      <c r="A68" s="104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6"/>
      <c r="N68" s="114" t="s">
        <v>156</v>
      </c>
      <c r="O68" s="110"/>
      <c r="P68" s="110"/>
      <c r="Q68" s="110"/>
      <c r="R68" s="110"/>
      <c r="S68" s="110"/>
      <c r="T68" s="110"/>
      <c r="U68" s="110"/>
      <c r="V68" s="110"/>
      <c r="W68" s="109"/>
      <c r="X68" s="63"/>
      <c r="Y68" s="63"/>
      <c r="Z68" s="63"/>
      <c r="AA68" s="63"/>
      <c r="AB68" s="63"/>
      <c r="AC68" s="117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118"/>
      <c r="AQ68" s="63"/>
      <c r="AR68" s="63"/>
      <c r="AS68" s="108"/>
      <c r="AT68" s="45"/>
      <c r="AU68" s="42"/>
      <c r="AV68" s="45"/>
      <c r="AW68" s="45"/>
      <c r="AX68" s="45"/>
      <c r="AY68" s="45"/>
      <c r="AZ68" s="45"/>
      <c r="BA68" s="45"/>
      <c r="BB68" s="45"/>
      <c r="BC68" s="43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</row>
    <row r="69" spans="1:74" s="46" customFormat="1" ht="14.25" x14ac:dyDescent="0.2">
      <c r="A69" s="104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6"/>
      <c r="N69" s="110"/>
      <c r="O69" s="110"/>
      <c r="P69" s="110"/>
      <c r="Q69" s="110"/>
      <c r="R69" s="110"/>
      <c r="S69" s="110"/>
      <c r="T69" s="110"/>
      <c r="U69" s="110"/>
      <c r="V69" s="110"/>
      <c r="W69" s="109"/>
      <c r="X69" s="63"/>
      <c r="Y69" s="63"/>
      <c r="Z69" s="63"/>
      <c r="AA69" s="63"/>
      <c r="AB69" s="63"/>
      <c r="AC69" s="117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118"/>
      <c r="AQ69" s="63"/>
      <c r="AR69" s="63"/>
      <c r="AS69" s="108"/>
      <c r="AT69" s="45"/>
      <c r="AU69" s="42"/>
      <c r="AV69" s="45"/>
      <c r="AW69" s="45"/>
      <c r="AX69" s="45"/>
      <c r="AY69" s="45"/>
      <c r="AZ69" s="45"/>
      <c r="BA69" s="45"/>
      <c r="BB69" s="45"/>
      <c r="BC69" s="43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</row>
    <row r="70" spans="1:74" s="46" customFormat="1" ht="14.25" x14ac:dyDescent="0.2">
      <c r="A70" s="104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63"/>
      <c r="Y70" s="63"/>
      <c r="Z70" s="63"/>
      <c r="AA70" s="63"/>
      <c r="AB70" s="63"/>
      <c r="AC70" s="117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118"/>
      <c r="AQ70" s="63"/>
      <c r="AR70" s="63"/>
      <c r="AS70" s="108"/>
      <c r="AT70" s="45"/>
      <c r="AU70" s="42"/>
      <c r="AV70" s="45"/>
      <c r="AW70" s="45"/>
      <c r="AX70" s="45"/>
      <c r="AY70" s="45"/>
      <c r="AZ70" s="45"/>
      <c r="BA70" s="45"/>
      <c r="BB70" s="45"/>
      <c r="BC70" s="43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</row>
    <row r="71" spans="1:74" s="46" customFormat="1" ht="21.75" customHeight="1" x14ac:dyDescent="0.2">
      <c r="A71" s="104"/>
      <c r="B71" s="119" t="s">
        <v>115</v>
      </c>
      <c r="C71" s="119"/>
      <c r="D71" s="119"/>
      <c r="E71" s="119"/>
      <c r="F71" s="119"/>
      <c r="G71" s="119"/>
      <c r="H71" s="119"/>
      <c r="I71" s="178"/>
      <c r="J71" s="178"/>
      <c r="K71" s="178"/>
      <c r="L71" s="178"/>
      <c r="M71" s="178"/>
      <c r="N71" s="178"/>
      <c r="O71" s="178"/>
      <c r="P71" s="178"/>
      <c r="Q71" s="107"/>
      <c r="R71" s="107"/>
      <c r="S71" s="107"/>
      <c r="T71" s="107"/>
      <c r="U71" s="107"/>
      <c r="V71" s="107"/>
      <c r="W71" s="107"/>
      <c r="X71" s="63"/>
      <c r="Y71" s="63"/>
      <c r="Z71" s="63"/>
      <c r="AA71" s="63"/>
      <c r="AB71" s="63"/>
      <c r="AC71" s="117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118"/>
      <c r="AQ71" s="63"/>
      <c r="AR71" s="63"/>
      <c r="AS71" s="108"/>
      <c r="AT71" s="45"/>
      <c r="AU71" s="42"/>
      <c r="AV71" s="45"/>
      <c r="AW71" s="45"/>
      <c r="AX71" s="45"/>
      <c r="AY71" s="45"/>
      <c r="AZ71" s="45"/>
      <c r="BA71" s="45"/>
      <c r="BB71" s="45"/>
      <c r="BC71" s="43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</row>
    <row r="72" spans="1:74" s="46" customFormat="1" ht="14.25" x14ac:dyDescent="0.2">
      <c r="A72" s="104"/>
      <c r="B72" s="105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63"/>
      <c r="X72" s="63"/>
      <c r="Y72" s="63"/>
      <c r="Z72" s="63"/>
      <c r="AA72" s="63"/>
      <c r="AB72" s="63"/>
      <c r="AC72" s="120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21"/>
      <c r="AQ72" s="63"/>
      <c r="AR72" s="63"/>
      <c r="AS72" s="108"/>
      <c r="AT72" s="45"/>
      <c r="AU72" s="42"/>
      <c r="AV72" s="45"/>
      <c r="AW72" s="45"/>
      <c r="AX72" s="45"/>
      <c r="AY72" s="45"/>
      <c r="AZ72" s="45"/>
      <c r="BA72" s="45"/>
      <c r="BB72" s="45"/>
      <c r="BC72" s="43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</row>
    <row r="73" spans="1:74" s="46" customFormat="1" ht="14.25" x14ac:dyDescent="0.2">
      <c r="A73" s="122"/>
      <c r="B73" s="77"/>
      <c r="C73" s="63"/>
      <c r="D73" s="63"/>
      <c r="E73" s="63"/>
      <c r="F73" s="63"/>
      <c r="G73" s="63"/>
      <c r="H73" s="63"/>
      <c r="I73" s="149"/>
      <c r="J73" s="67"/>
      <c r="K73" s="67"/>
      <c r="L73" s="67"/>
      <c r="M73" s="67"/>
      <c r="N73" s="67"/>
      <c r="O73" s="67"/>
      <c r="P73" s="67"/>
      <c r="Q73" s="63"/>
      <c r="R73" s="63"/>
      <c r="S73" s="63"/>
      <c r="T73" s="63"/>
      <c r="U73" s="77"/>
      <c r="V73" s="63"/>
      <c r="W73" s="63"/>
      <c r="X73" s="63"/>
      <c r="Y73" s="63"/>
      <c r="Z73" s="63"/>
      <c r="AA73" s="63"/>
      <c r="AB73" s="119"/>
      <c r="AC73" s="123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124"/>
      <c r="AQ73" s="119"/>
      <c r="AR73" s="119"/>
      <c r="AS73" s="65"/>
      <c r="AT73" s="42" t="s">
        <v>116</v>
      </c>
      <c r="AU73" s="42"/>
      <c r="AV73" s="42"/>
      <c r="AW73" s="42">
        <v>1</v>
      </c>
      <c r="AX73" s="42">
        <v>13</v>
      </c>
      <c r="AY73" s="42">
        <v>21.45</v>
      </c>
      <c r="AZ73" s="42"/>
      <c r="BA73" s="80"/>
      <c r="BB73" s="42"/>
      <c r="BC73" s="43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</row>
    <row r="74" spans="1:74" s="46" customFormat="1" ht="4.5" customHeight="1" x14ac:dyDescent="0.2">
      <c r="A74" s="122"/>
      <c r="B74" s="77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117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118"/>
      <c r="AQ74" s="77"/>
      <c r="AR74" s="63"/>
      <c r="AS74" s="65"/>
      <c r="AT74" s="42" t="s">
        <v>117</v>
      </c>
      <c r="AU74" s="42">
        <v>2</v>
      </c>
      <c r="AV74" s="42"/>
      <c r="AW74" s="42">
        <v>2</v>
      </c>
      <c r="AX74" s="42">
        <v>10</v>
      </c>
      <c r="AY74" s="42">
        <v>16.5</v>
      </c>
      <c r="AZ74" s="42"/>
      <c r="BA74" s="80"/>
      <c r="BB74" s="42"/>
      <c r="BC74" s="43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</row>
    <row r="75" spans="1:74" s="46" customFormat="1" ht="12.75" customHeight="1" x14ac:dyDescent="0.2">
      <c r="A75" s="12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125"/>
      <c r="R75" s="125"/>
      <c r="S75" s="125"/>
      <c r="T75" s="125"/>
      <c r="U75" s="77"/>
      <c r="V75" s="125"/>
      <c r="W75" s="125"/>
      <c r="X75" s="125"/>
      <c r="Y75" s="125"/>
      <c r="Z75" s="125"/>
      <c r="AA75" s="125"/>
      <c r="AB75" s="125"/>
      <c r="AC75" s="123"/>
      <c r="AD75" s="77" t="s">
        <v>118</v>
      </c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124"/>
      <c r="AQ75" s="63"/>
      <c r="AR75" s="125"/>
      <c r="AS75" s="65"/>
      <c r="AT75" s="42" t="s">
        <v>119</v>
      </c>
      <c r="AU75" s="42">
        <v>2</v>
      </c>
      <c r="AV75" s="42"/>
      <c r="AW75" s="42"/>
      <c r="AX75" s="42"/>
      <c r="AY75" s="42"/>
      <c r="AZ75" s="42"/>
      <c r="BA75" s="80"/>
      <c r="BB75" s="42"/>
      <c r="BC75" s="43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</row>
    <row r="76" spans="1:74" s="46" customFormat="1" ht="3" customHeight="1" x14ac:dyDescent="0.2">
      <c r="A76" s="122"/>
      <c r="B76" s="77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126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8"/>
      <c r="AQ76" s="77"/>
      <c r="AR76" s="63"/>
      <c r="AS76" s="65"/>
      <c r="AT76" s="42" t="s">
        <v>120</v>
      </c>
      <c r="AU76" s="42">
        <v>2</v>
      </c>
      <c r="AV76" s="42"/>
      <c r="AW76" s="42" t="s">
        <v>121</v>
      </c>
      <c r="AX76" s="42"/>
      <c r="AY76" s="42" t="str">
        <f>IF(I73="","",IF(VLOOKUP(I73,AT74:AU76,2)=1,1,2))</f>
        <v/>
      </c>
      <c r="AZ76" s="42"/>
      <c r="BA76" s="42"/>
      <c r="BB76" s="42"/>
      <c r="BC76" s="43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</row>
    <row r="77" spans="1:74" s="137" customFormat="1" ht="5.25" customHeight="1" thickBot="1" x14ac:dyDescent="0.25">
      <c r="A77" s="129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1"/>
      <c r="AT77" s="132" t="s">
        <v>122</v>
      </c>
      <c r="AU77" s="133" t="b">
        <v>0</v>
      </c>
      <c r="AV77" s="134" t="str">
        <f>IF(AU77=TRUE,1,"")</f>
        <v/>
      </c>
      <c r="AW77" s="132" t="s">
        <v>123</v>
      </c>
      <c r="AX77" s="135" t="b">
        <f>FALSE</f>
        <v>0</v>
      </c>
      <c r="AY77" s="134" t="str">
        <f>IF(AX77=TRUE,0.5,"")</f>
        <v/>
      </c>
      <c r="AZ77" s="132" t="s">
        <v>124</v>
      </c>
      <c r="BA77" s="135" t="b">
        <f>FALSE</f>
        <v>0</v>
      </c>
      <c r="BB77" s="134" t="str">
        <f>IF(BA77=TRUE,0.5,"")</f>
        <v/>
      </c>
      <c r="BC77" s="136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</row>
    <row r="78" spans="1:74" s="138" customFormat="1" ht="14.25" x14ac:dyDescent="0.2">
      <c r="A78" s="48"/>
      <c r="AR78" s="46"/>
      <c r="AS78" s="46"/>
      <c r="AT78" s="42" t="s">
        <v>125</v>
      </c>
      <c r="AU78" s="139" t="b">
        <f>FALSE</f>
        <v>0</v>
      </c>
      <c r="AV78" s="140" t="str">
        <f>IF(AU78=TRUE,1,"")</f>
        <v/>
      </c>
      <c r="AW78" s="42" t="s">
        <v>126</v>
      </c>
      <c r="AX78" s="139" t="b">
        <f>FALSE</f>
        <v>0</v>
      </c>
      <c r="AY78" s="140" t="str">
        <f>IF(AX78=TRUE,0.5,"")</f>
        <v/>
      </c>
      <c r="AZ78" s="42"/>
      <c r="BA78" s="42"/>
      <c r="BB78" s="140" t="str">
        <f>IF(BA78=TRUE,0.5,"")</f>
        <v/>
      </c>
      <c r="BC78" s="43"/>
      <c r="BD78" s="42"/>
      <c r="BE78" s="42"/>
      <c r="BF78" s="42"/>
      <c r="BG78" s="42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</row>
    <row r="79" spans="1:74" s="143" customFormat="1" ht="12.75" customHeight="1" x14ac:dyDescent="0.2">
      <c r="A79" s="155" t="s">
        <v>136</v>
      </c>
      <c r="B79" s="156" t="s">
        <v>160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8"/>
      <c r="AT79" s="33" t="s">
        <v>127</v>
      </c>
      <c r="AU79" s="33">
        <v>2</v>
      </c>
      <c r="AV79" s="33"/>
      <c r="AW79" s="33"/>
      <c r="AX79" s="33"/>
      <c r="AY79" s="33"/>
      <c r="AZ79" s="33"/>
      <c r="BA79" s="33"/>
      <c r="BB79" s="33"/>
      <c r="BC79" s="92"/>
      <c r="BD79" s="33"/>
      <c r="BE79" s="33"/>
      <c r="BF79" s="33"/>
      <c r="BG79" s="33"/>
      <c r="BH79" s="142"/>
      <c r="BI79" s="142"/>
      <c r="BJ79" s="142"/>
      <c r="BK79" s="142"/>
      <c r="BL79" s="142"/>
      <c r="BM79" s="142"/>
      <c r="BN79" s="142"/>
      <c r="BO79" s="142"/>
      <c r="BP79" s="142"/>
      <c r="BQ79" s="142"/>
      <c r="BR79" s="142"/>
      <c r="BS79" s="142"/>
      <c r="BT79" s="142"/>
      <c r="BU79" s="142"/>
      <c r="BV79" s="142"/>
    </row>
    <row r="80" spans="1:74" ht="10.35" customHeight="1" x14ac:dyDescent="0.2">
      <c r="A80" s="1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S80" s="19"/>
      <c r="AT80" s="4" t="s">
        <v>128</v>
      </c>
      <c r="AU80" s="4">
        <v>2</v>
      </c>
      <c r="AX80" s="4">
        <v>0</v>
      </c>
    </row>
    <row r="81" spans="1:256" ht="15.75" customHeight="1" x14ac:dyDescent="0.2">
      <c r="A81" s="14"/>
      <c r="B81"/>
      <c r="C81"/>
      <c r="D81"/>
      <c r="E81" s="23" t="s">
        <v>161</v>
      </c>
      <c r="F81" s="23"/>
      <c r="G81"/>
      <c r="H81" s="23"/>
      <c r="I81" s="23"/>
      <c r="J81" s="20"/>
      <c r="K81" s="20"/>
      <c r="L81" s="20"/>
      <c r="M81" s="20"/>
      <c r="N81" s="20"/>
      <c r="O81" s="20"/>
      <c r="P81" s="20"/>
      <c r="Q81" s="20"/>
      <c r="R81" s="21"/>
      <c r="S81" s="20" t="s">
        <v>162</v>
      </c>
      <c r="T81" s="20"/>
      <c r="U81" s="20"/>
      <c r="V81" s="20"/>
      <c r="W81" s="20"/>
      <c r="X81" s="20"/>
      <c r="Y81" s="20"/>
      <c r="Z81" s="21"/>
      <c r="AA81" s="179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1"/>
      <c r="AS81" s="19"/>
      <c r="AU81" s="6"/>
    </row>
    <row r="82" spans="1:256" ht="6.75" customHeight="1" x14ac:dyDescent="0.2">
      <c r="A82" s="14"/>
      <c r="B82"/>
      <c r="C82"/>
      <c r="D82"/>
      <c r="F82" s="23"/>
      <c r="G82"/>
      <c r="H82" s="23"/>
      <c r="I82" s="23"/>
      <c r="J82" s="20"/>
      <c r="K82" s="20"/>
      <c r="L82" s="20"/>
      <c r="M82" s="20"/>
      <c r="N82" s="20"/>
      <c r="O82" s="20"/>
      <c r="P82" s="20"/>
      <c r="Q82" s="20"/>
      <c r="R82" s="21"/>
      <c r="S82" s="20"/>
      <c r="T82" s="21"/>
      <c r="U82" s="20"/>
      <c r="V82" s="20"/>
      <c r="W82" s="20"/>
      <c r="X82" s="20"/>
      <c r="Y82" s="20"/>
      <c r="Z82" s="21"/>
      <c r="AA82" s="20"/>
      <c r="AB82" s="20"/>
      <c r="AC82" s="20"/>
      <c r="AD82" s="21"/>
      <c r="AE82" s="20"/>
      <c r="AF82" s="20"/>
      <c r="AG82" s="20"/>
      <c r="AH82" s="20"/>
      <c r="AI82" s="20"/>
      <c r="AJ82" s="20"/>
      <c r="AK82" s="20"/>
      <c r="AL82" s="21"/>
      <c r="AM82" s="20"/>
      <c r="AN82" s="21"/>
      <c r="AO82" s="20"/>
      <c r="AP82" s="3"/>
      <c r="AQ82" s="3"/>
      <c r="AS82" s="19"/>
      <c r="AU82" s="6"/>
    </row>
    <row r="83" spans="1:256" ht="30" customHeight="1" x14ac:dyDescent="0.2">
      <c r="A83" s="14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4"/>
      <c r="R83" s="185"/>
      <c r="S83" s="186"/>
      <c r="T83" s="186"/>
      <c r="U83" s="186"/>
      <c r="V83" s="186"/>
      <c r="W83" s="186"/>
      <c r="X83" s="186"/>
      <c r="Y83" s="187"/>
      <c r="Z83" s="185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7"/>
      <c r="AL83" s="145"/>
      <c r="AM83" s="146"/>
      <c r="AN83" s="146"/>
      <c r="AO83" s="146"/>
      <c r="AP83" s="146"/>
      <c r="AQ83" s="146"/>
      <c r="AR83" s="147"/>
      <c r="AS83" s="148" t="s">
        <v>118</v>
      </c>
      <c r="AT83" s="4" t="s">
        <v>132</v>
      </c>
      <c r="AU83" s="4">
        <v>1</v>
      </c>
    </row>
    <row r="84" spans="1:256" ht="12.75" customHeight="1" x14ac:dyDescent="0.2">
      <c r="A84" s="14"/>
      <c r="B84" s="23"/>
      <c r="C84" s="23"/>
      <c r="D84" s="23"/>
      <c r="E84" s="21" t="s">
        <v>129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144"/>
      <c r="S84" s="20"/>
      <c r="T84" s="21" t="s">
        <v>130</v>
      </c>
      <c r="U84" s="20"/>
      <c r="V84" s="20"/>
      <c r="W84" s="20"/>
      <c r="X84" s="20"/>
      <c r="Y84" s="20"/>
      <c r="Z84" s="21"/>
      <c r="AA84" s="20"/>
      <c r="AB84" s="20"/>
      <c r="AC84" s="20"/>
      <c r="AD84" s="21" t="s">
        <v>131</v>
      </c>
      <c r="AE84" s="20"/>
      <c r="AF84" s="20"/>
      <c r="AG84" s="20"/>
      <c r="AH84" s="20"/>
      <c r="AI84" s="20"/>
      <c r="AJ84" s="20"/>
      <c r="AK84" s="20"/>
      <c r="AL84" s="21"/>
      <c r="AM84" s="20"/>
      <c r="AN84" s="21" t="s">
        <v>113</v>
      </c>
      <c r="AO84" s="20"/>
      <c r="AP84" s="3"/>
      <c r="AQ84" s="3"/>
      <c r="AR84" s="24"/>
      <c r="AS84" s="19"/>
    </row>
    <row r="85" spans="1:256" ht="31.5" customHeight="1" x14ac:dyDescent="0.2">
      <c r="A85" s="14"/>
      <c r="B85" s="23"/>
      <c r="C85" s="23"/>
      <c r="D85" s="23"/>
      <c r="E85" s="167" t="s">
        <v>163</v>
      </c>
      <c r="F85" s="150"/>
      <c r="G85" s="150"/>
      <c r="H85" s="150"/>
      <c r="I85" s="150"/>
      <c r="J85" s="150"/>
      <c r="K85" s="23"/>
      <c r="L85" s="23"/>
      <c r="M85" s="23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19"/>
      <c r="AT85" s="4" t="s">
        <v>133</v>
      </c>
      <c r="AU85" s="4">
        <v>2</v>
      </c>
    </row>
    <row r="86" spans="1:256" ht="18.75" customHeight="1" x14ac:dyDescent="0.2">
      <c r="A86" s="14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9"/>
      <c r="U86" s="189"/>
      <c r="V86" s="189"/>
      <c r="W86" s="189"/>
      <c r="X86" s="189"/>
      <c r="Y86" s="189"/>
      <c r="Z86" s="189"/>
      <c r="AA86" s="189"/>
      <c r="AB86" s="189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70"/>
      <c r="AN86" s="170"/>
      <c r="AO86" s="170"/>
      <c r="AP86" s="170"/>
      <c r="AQ86" s="170"/>
      <c r="AR86" s="170"/>
      <c r="AS86" s="19"/>
      <c r="AT86" s="4" t="s">
        <v>135</v>
      </c>
      <c r="AU86" s="4">
        <v>2</v>
      </c>
    </row>
    <row r="87" spans="1:256" ht="42" customHeight="1" thickBot="1" x14ac:dyDescent="0.25">
      <c r="A87" s="159"/>
      <c r="B87" s="160"/>
      <c r="C87" s="160"/>
      <c r="D87" s="160"/>
      <c r="E87" s="161" t="s">
        <v>129</v>
      </c>
      <c r="F87" s="162"/>
      <c r="G87" s="163"/>
      <c r="H87" s="162"/>
      <c r="I87" s="162"/>
      <c r="J87" s="164"/>
      <c r="K87" s="164"/>
      <c r="L87" s="164"/>
      <c r="M87" s="164"/>
      <c r="N87" s="164"/>
      <c r="O87" s="164"/>
      <c r="P87" s="161" t="s">
        <v>130</v>
      </c>
      <c r="Q87" s="164"/>
      <c r="R87" s="161"/>
      <c r="S87" s="164"/>
      <c r="T87" s="163"/>
      <c r="U87" s="164"/>
      <c r="V87" s="164"/>
      <c r="W87" s="161" t="s">
        <v>134</v>
      </c>
      <c r="X87" s="164"/>
      <c r="Y87" s="164"/>
      <c r="Z87" s="161"/>
      <c r="AA87" s="164"/>
      <c r="AB87" s="164"/>
      <c r="AC87" s="164"/>
      <c r="AD87" s="163"/>
      <c r="AE87" s="164"/>
      <c r="AF87" s="164"/>
      <c r="AG87" s="161" t="s">
        <v>131</v>
      </c>
      <c r="AH87" s="164"/>
      <c r="AI87" s="164"/>
      <c r="AJ87" s="164"/>
      <c r="AK87" s="164"/>
      <c r="AL87" s="161"/>
      <c r="AM87" s="164"/>
      <c r="AN87" s="163"/>
      <c r="AO87" s="161" t="s">
        <v>113</v>
      </c>
      <c r="AP87" s="165"/>
      <c r="AQ87" s="165"/>
      <c r="AR87" s="160"/>
      <c r="AS87" s="166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256" s="26" customFormat="1" x14ac:dyDescent="0.2">
      <c r="A89" s="25" t="s">
        <v>146</v>
      </c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8"/>
      <c r="BD89" s="27"/>
      <c r="BE89" s="27"/>
      <c r="BF89" s="27"/>
      <c r="BG89" s="27"/>
    </row>
    <row r="90" spans="1:256" s="26" customFormat="1" hidden="1" outlineLevel="1" x14ac:dyDescent="0.2">
      <c r="A90" s="29"/>
      <c r="Q90" s="26" t="s">
        <v>169</v>
      </c>
      <c r="AD90" s="26" t="s">
        <v>19</v>
      </c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8"/>
      <c r="BD90" s="27"/>
      <c r="BE90" s="27"/>
      <c r="BF90" s="27"/>
      <c r="BG90" s="27"/>
    </row>
    <row r="91" spans="1:256" s="26" customFormat="1" hidden="1" outlineLevel="1" x14ac:dyDescent="0.2">
      <c r="A91" s="29"/>
      <c r="AD91" s="26" t="s">
        <v>26</v>
      </c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8"/>
      <c r="BD91" s="27"/>
      <c r="BE91" s="27"/>
      <c r="BF91" s="27"/>
      <c r="BG91" s="27"/>
    </row>
    <row r="92" spans="1:256" s="26" customFormat="1" hidden="1" outlineLevel="1" x14ac:dyDescent="0.2">
      <c r="A92" s="29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8"/>
      <c r="BD92" s="27"/>
      <c r="BE92" s="27"/>
      <c r="BF92" s="27"/>
      <c r="BG92" s="27"/>
    </row>
    <row r="93" spans="1:256" s="26" customFormat="1" hidden="1" outlineLevel="1" x14ac:dyDescent="0.2">
      <c r="A93" s="29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8"/>
      <c r="BD93" s="27"/>
      <c r="BE93" s="27"/>
      <c r="BF93" s="27"/>
      <c r="BG93" s="27"/>
    </row>
    <row r="94" spans="1:256" s="31" customFormat="1" collapsed="1" x14ac:dyDescent="0.2">
      <c r="A94" s="30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32"/>
      <c r="BD94" s="22"/>
      <c r="BE94" s="22"/>
      <c r="BF94" s="22"/>
      <c r="BG94" s="22"/>
    </row>
    <row r="95" spans="1:256" s="31" customFormat="1" x14ac:dyDescent="0.2">
      <c r="A95" s="30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32"/>
      <c r="BD95" s="22"/>
      <c r="BE95" s="22"/>
      <c r="BF95" s="22"/>
      <c r="BG95" s="22"/>
    </row>
    <row r="107" ht="12.95" customHeight="1" x14ac:dyDescent="0.2"/>
  </sheetData>
  <sheetProtection selectLockedCells="1" selectUnlockedCells="1"/>
  <mergeCells count="70">
    <mergeCell ref="U14:W14"/>
    <mergeCell ref="B16:E16"/>
    <mergeCell ref="G16:N16"/>
    <mergeCell ref="B4:AR4"/>
    <mergeCell ref="B10:AI10"/>
    <mergeCell ref="B11:E11"/>
    <mergeCell ref="G11:N11"/>
    <mergeCell ref="P11:AR11"/>
    <mergeCell ref="P16:AR16"/>
    <mergeCell ref="BR23:BS23"/>
    <mergeCell ref="F24:U24"/>
    <mergeCell ref="AC24:AR24"/>
    <mergeCell ref="BN23:BO23"/>
    <mergeCell ref="E20:N20"/>
    <mergeCell ref="T20:AC20"/>
    <mergeCell ref="AI20:AR20"/>
    <mergeCell ref="BP23:BQ23"/>
    <mergeCell ref="B19:AE19"/>
    <mergeCell ref="B34:U34"/>
    <mergeCell ref="Y34:AR34"/>
    <mergeCell ref="F22:U22"/>
    <mergeCell ref="AC22:AR22"/>
    <mergeCell ref="M26:U26"/>
    <mergeCell ref="AJ26:AR26"/>
    <mergeCell ref="B29:K29"/>
    <mergeCell ref="M29:AR29"/>
    <mergeCell ref="B36:U36"/>
    <mergeCell ref="Y36:AR36"/>
    <mergeCell ref="B38:E38"/>
    <mergeCell ref="G38:N38"/>
    <mergeCell ref="P38:AI38"/>
    <mergeCell ref="AK38:AR38"/>
    <mergeCell ref="B40:AI40"/>
    <mergeCell ref="B41:E41"/>
    <mergeCell ref="G41:N41"/>
    <mergeCell ref="P41:AR41"/>
    <mergeCell ref="B44:U44"/>
    <mergeCell ref="B46:U46"/>
    <mergeCell ref="Y46:AR46"/>
    <mergeCell ref="B48:E48"/>
    <mergeCell ref="G48:N48"/>
    <mergeCell ref="P48:AI48"/>
    <mergeCell ref="AK48:AR48"/>
    <mergeCell ref="B50:AI50"/>
    <mergeCell ref="B51:E51"/>
    <mergeCell ref="G51:N51"/>
    <mergeCell ref="P51:AR51"/>
    <mergeCell ref="B66:Z66"/>
    <mergeCell ref="N67:V67"/>
    <mergeCell ref="B54:U54"/>
    <mergeCell ref="Y54:AR54"/>
    <mergeCell ref="B56:H56"/>
    <mergeCell ref="M56:U56"/>
    <mergeCell ref="Y56:AE56"/>
    <mergeCell ref="AB1:AR1"/>
    <mergeCell ref="AM86:AR86"/>
    <mergeCell ref="B62:E62"/>
    <mergeCell ref="H62:O62"/>
    <mergeCell ref="S62:V62"/>
    <mergeCell ref="B9:AR9"/>
    <mergeCell ref="X62:AR62"/>
    <mergeCell ref="I71:P71"/>
    <mergeCell ref="AA81:AR81"/>
    <mergeCell ref="B83:Q83"/>
    <mergeCell ref="R83:Y83"/>
    <mergeCell ref="Z83:AK83"/>
    <mergeCell ref="B86:M86"/>
    <mergeCell ref="N86:S86"/>
    <mergeCell ref="T86:AB86"/>
    <mergeCell ref="AC86:AL86"/>
  </mergeCells>
  <phoneticPr fontId="29" type="noConversion"/>
  <pageMargins left="1.0629921259842521" right="0.19685039370078741" top="0.19685039370078741" bottom="0.19685039370078741" header="0.51181102362204722" footer="0.51181102362204722"/>
  <pageSetup paperSize="9" scale="54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29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59</xdr:row>
                    <xdr:rowOff>142875</xdr:rowOff>
                  </from>
                  <to>
                    <xdr:col>6</xdr:col>
                    <xdr:colOff>104775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130">
              <controlPr defaultSize="0" autoFill="0" autoLine="0" autoPict="0">
                <anchor moveWithCells="1" sizeWithCells="1">
                  <from>
                    <xdr:col>15</xdr:col>
                    <xdr:colOff>104775</xdr:colOff>
                    <xdr:row>60</xdr:row>
                    <xdr:rowOff>9525</xdr:rowOff>
                  </from>
                  <to>
                    <xdr:col>17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ЮЛ</vt:lpstr>
      <vt:lpstr>'Форма для ЮЛ'!Область_печати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Эксим</dc:creator>
  <cp:lastModifiedBy>Светлана</cp:lastModifiedBy>
  <cp:lastPrinted>2021-08-24T09:01:40Z</cp:lastPrinted>
  <dcterms:created xsi:type="dcterms:W3CDTF">2011-05-10T05:02:43Z</dcterms:created>
  <dcterms:modified xsi:type="dcterms:W3CDTF">2022-03-15T07:52:17Z</dcterms:modified>
</cp:coreProperties>
</file>